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3"/>
  </bookViews>
  <sheets>
    <sheet name="PL" sheetId="1" r:id="rId1"/>
    <sheet name="BS" sheetId="2" r:id="rId2"/>
    <sheet name="EQUITY" sheetId="3" r:id="rId3"/>
    <sheet name="CASH" sheetId="4" r:id="rId4"/>
    <sheet name="NOTES" sheetId="5" r:id="rId5"/>
  </sheets>
  <externalReferences>
    <externalReference r:id="rId8"/>
  </externalReferences>
  <definedNames/>
  <calcPr fullCalcOnLoad="1"/>
</workbook>
</file>

<file path=xl/sharedStrings.xml><?xml version="1.0" encoding="utf-8"?>
<sst xmlns="http://schemas.openxmlformats.org/spreadsheetml/2006/main" count="346" uniqueCount="257">
  <si>
    <t>(Incorporated in Malaysia)</t>
  </si>
  <si>
    <t>A1</t>
  </si>
  <si>
    <t>Accounting Policies and Method of Computation</t>
  </si>
  <si>
    <t>A2</t>
  </si>
  <si>
    <t>Audit Report</t>
  </si>
  <si>
    <t>The audited report of the Company's preceding annual financial statements was not qualified.</t>
  </si>
  <si>
    <t>A3</t>
  </si>
  <si>
    <t>Seasonal or Cyclical Factors</t>
  </si>
  <si>
    <t>A4</t>
  </si>
  <si>
    <t>Exceptional / Extraordinary Items</t>
  </si>
  <si>
    <t>There were no exceptional / extraordinary items for the current financial period.</t>
  </si>
  <si>
    <t>A5</t>
  </si>
  <si>
    <t>Changes in Estimates</t>
  </si>
  <si>
    <t>There were no changes in estimates of amounts reported in prior financial years that have a material effect in the current quarter.</t>
  </si>
  <si>
    <t>A6</t>
  </si>
  <si>
    <t>Debts and Equity Securities</t>
  </si>
  <si>
    <t>A7</t>
  </si>
  <si>
    <t>A8</t>
  </si>
  <si>
    <t>Segment Information</t>
  </si>
  <si>
    <t>Revenue</t>
  </si>
  <si>
    <t>RM '000</t>
  </si>
  <si>
    <t>A9</t>
  </si>
  <si>
    <t>A10</t>
  </si>
  <si>
    <t>A11</t>
  </si>
  <si>
    <t>A12</t>
  </si>
  <si>
    <t>Contingent Liabilities</t>
  </si>
  <si>
    <t>RM'000</t>
  </si>
  <si>
    <t>B1</t>
  </si>
  <si>
    <t>Review of Performance</t>
  </si>
  <si>
    <t>B2</t>
  </si>
  <si>
    <t>Comparison with the Preceding Quarter's Results</t>
  </si>
  <si>
    <t>Variance</t>
  </si>
  <si>
    <t>%</t>
  </si>
  <si>
    <t>B3</t>
  </si>
  <si>
    <t>B4</t>
  </si>
  <si>
    <t>B5</t>
  </si>
  <si>
    <t>Taxation</t>
  </si>
  <si>
    <t>Details of taxation are as follows :-</t>
  </si>
  <si>
    <t>Current Year</t>
  </si>
  <si>
    <t>Quarter</t>
  </si>
  <si>
    <t>To Date</t>
  </si>
  <si>
    <t>B6</t>
  </si>
  <si>
    <t>Profit / (loss) on Sale of Unquoted Investments and / or Properties</t>
  </si>
  <si>
    <t>B7</t>
  </si>
  <si>
    <t>Purchase or Disposal of Quoted Securities</t>
  </si>
  <si>
    <t>B8</t>
  </si>
  <si>
    <t>B9</t>
  </si>
  <si>
    <t>Borrowings  and Debt Securities</t>
  </si>
  <si>
    <t>B10</t>
  </si>
  <si>
    <t>Off Balance Sheet Financial Instruments</t>
  </si>
  <si>
    <t>B11</t>
  </si>
  <si>
    <t>Material litigation</t>
  </si>
  <si>
    <t>B12</t>
  </si>
  <si>
    <t>Dividend</t>
  </si>
  <si>
    <t>B13</t>
  </si>
  <si>
    <t>By Order of the Board</t>
  </si>
  <si>
    <t>Kuala Lumpur</t>
  </si>
  <si>
    <t>UNAUDITED CONDENSED CONSOLIDATED BALANCE SHEET</t>
  </si>
  <si>
    <t>AS AT</t>
  </si>
  <si>
    <t>END OF</t>
  </si>
  <si>
    <t>PRECEDING</t>
  </si>
  <si>
    <t>CURRENT</t>
  </si>
  <si>
    <t>FINANCIAL</t>
  </si>
  <si>
    <t>QUARTER</t>
  </si>
  <si>
    <t>NON-CURRENT ASSETS</t>
  </si>
  <si>
    <t>Property, Plant and Equipment</t>
  </si>
  <si>
    <t>CURRENT ASSETS</t>
  </si>
  <si>
    <t>Inventories</t>
  </si>
  <si>
    <t>CURRENT LIABILITIES</t>
  </si>
  <si>
    <t>NET CURRENT ASSETS</t>
  </si>
  <si>
    <t>FINANCED BY :</t>
  </si>
  <si>
    <t>Reserves</t>
  </si>
  <si>
    <t>Share Premium</t>
  </si>
  <si>
    <t>Retained Profit</t>
  </si>
  <si>
    <t>Shareholders' Equity</t>
  </si>
  <si>
    <t>Deferred Taxation</t>
  </si>
  <si>
    <t>Net tangible assets per share (sen)</t>
  </si>
  <si>
    <t>UNAUDITED CONDENSED CONSOLIDATED INCOME STATEMENT</t>
  </si>
  <si>
    <t>INDIVIDUAL PERIOD</t>
  </si>
  <si>
    <t>CUMULATIVE PERIOD</t>
  </si>
  <si>
    <t>PRECEDING YEAR</t>
  </si>
  <si>
    <t>YEAR</t>
  </si>
  <si>
    <t>CORRESPONDING</t>
  </si>
  <si>
    <t>TO DATE</t>
  </si>
  <si>
    <t>PERIOD</t>
  </si>
  <si>
    <t>Other operating income</t>
  </si>
  <si>
    <t>Finance costs</t>
  </si>
  <si>
    <t>Minority interests</t>
  </si>
  <si>
    <t>Net profit for the period</t>
  </si>
  <si>
    <t>UNAUDITED CONDENSED CONSOLIDATED STATEMENT OF CHANGES IN EQUITY</t>
  </si>
  <si>
    <t>Distributable</t>
  </si>
  <si>
    <t>Group</t>
  </si>
  <si>
    <t>Share</t>
  </si>
  <si>
    <t>Total</t>
  </si>
  <si>
    <t>Capital</t>
  </si>
  <si>
    <t>Premium</t>
  </si>
  <si>
    <t>NOTES TO INTERIM FINANCIAL REPORT</t>
  </si>
  <si>
    <t>Profit before tax</t>
  </si>
  <si>
    <t>Secretary</t>
  </si>
  <si>
    <t>a)</t>
  </si>
  <si>
    <t>b)</t>
  </si>
  <si>
    <t>Net profit (RM'000)</t>
  </si>
  <si>
    <t>Basic EPS (sen)</t>
  </si>
  <si>
    <t>Current</t>
  </si>
  <si>
    <t xml:space="preserve">year </t>
  </si>
  <si>
    <t>quarter</t>
  </si>
  <si>
    <t>to date</t>
  </si>
  <si>
    <t>- Balance b/f</t>
  </si>
  <si>
    <t xml:space="preserve">Earnings per Share </t>
  </si>
  <si>
    <t>Cash &amp; Cash Equivalents</t>
  </si>
  <si>
    <t>YEAR ENDED</t>
  </si>
  <si>
    <t>Other Receivables</t>
  </si>
  <si>
    <t>Trade Receivables</t>
  </si>
  <si>
    <t>Trade Payables</t>
  </si>
  <si>
    <t>Other Payables</t>
  </si>
  <si>
    <t>Profit before taxation</t>
  </si>
  <si>
    <t>Profit after tax before minority interest</t>
  </si>
  <si>
    <t>Pre-acquisition profit, if applicable</t>
  </si>
  <si>
    <t xml:space="preserve">     Basic (based on weighted average)</t>
  </si>
  <si>
    <t xml:space="preserve">     Diluted (based on weighted average)</t>
  </si>
  <si>
    <t>UNAUDITED CONDENSED CONSOLIDATED CASH FLOW STATEMENT</t>
  </si>
  <si>
    <t>-</t>
  </si>
  <si>
    <t>The Group does not have any financial instruments with off balance sheet risk as at the date of issue of this quarterly report.</t>
  </si>
  <si>
    <t>Net increase in cash and cash equivalents</t>
  </si>
  <si>
    <t>Cash and cash equivalents as at  1 January</t>
  </si>
  <si>
    <t>(I)</t>
  </si>
  <si>
    <t>Cash and cash equivalents comprise:</t>
  </si>
  <si>
    <t>Cash and bank balances</t>
  </si>
  <si>
    <t>RM' 000</t>
  </si>
  <si>
    <t>Material Events Subsequent to the Balance Sheet Date</t>
  </si>
  <si>
    <t>Changes in the Composition of the Group</t>
  </si>
  <si>
    <t>Cash generated from operations:</t>
  </si>
  <si>
    <t>Income taxes paid</t>
  </si>
  <si>
    <t>Interest received</t>
  </si>
  <si>
    <t xml:space="preserve">Net cash generated from operating activities </t>
  </si>
  <si>
    <t xml:space="preserve">Net cash used in investing activities </t>
  </si>
  <si>
    <t xml:space="preserve">Net cash generated from financing activities </t>
  </si>
  <si>
    <t>A13</t>
  </si>
  <si>
    <t>Related Parties Transactions</t>
  </si>
  <si>
    <t>-Sales of goods</t>
  </si>
  <si>
    <t>RM ' 000</t>
  </si>
  <si>
    <t>Guarantees for banking facilities granted to its subsidiary</t>
  </si>
  <si>
    <t>Provision</t>
  </si>
  <si>
    <t>The business operations of the Group were not materially affected by any seasonal or cyclical factors.</t>
  </si>
  <si>
    <t>Profit Forecast</t>
  </si>
  <si>
    <t xml:space="preserve">RM'000 </t>
  </si>
  <si>
    <t>Cost of Sales</t>
  </si>
  <si>
    <t>Gross Profit</t>
  </si>
  <si>
    <t>Distribution costs</t>
  </si>
  <si>
    <t>Administration expenses</t>
  </si>
  <si>
    <t>Other operating expenses</t>
  </si>
  <si>
    <t>Operating profit</t>
  </si>
  <si>
    <t>Earnings per share (sen)</t>
  </si>
  <si>
    <t>The Group does not have any borrowings as at the end of the current financial period.</t>
  </si>
  <si>
    <t>Negative Goodwill</t>
  </si>
  <si>
    <t>Non-distributable</t>
  </si>
  <si>
    <t>No commentary is made on any variance between actual profit from forecast profit as it does not apply to the Group.</t>
  </si>
  <si>
    <t>Fixed deposit placed with licensed financial institutions</t>
  </si>
  <si>
    <t>N/A</t>
  </si>
  <si>
    <t>Dividend paid</t>
  </si>
  <si>
    <t>Dividend Paid</t>
  </si>
  <si>
    <t xml:space="preserve">Cash generated from financing activities </t>
  </si>
  <si>
    <t>With Duopharma Trading (S) Pte Ltd, a company in which Madam Ang Bee Lian and Mr. Chia Ting Poh @ Cheah Ting Poh, the Directors, have interest:</t>
  </si>
  <si>
    <t>Investment in Associate</t>
  </si>
  <si>
    <t>At 1 January 2004</t>
  </si>
  <si>
    <t>Status of corporate proposals.</t>
  </si>
  <si>
    <t>Tax recoverable</t>
  </si>
  <si>
    <t>Share issue expenses</t>
  </si>
  <si>
    <t>There is no segmental reporting as the Group's activities are principally in pharmaceutical industry; and its operations are carried out solely in Malaysia.</t>
  </si>
  <si>
    <r>
      <t>DUOPHARMA BIOTECH BHD</t>
    </r>
    <r>
      <rPr>
        <b/>
        <sz val="14"/>
        <rFont val="Arial Black"/>
        <family val="2"/>
      </rPr>
      <t xml:space="preserve"> </t>
    </r>
    <r>
      <rPr>
        <sz val="14"/>
        <rFont val="Arial Black"/>
        <family val="2"/>
      </rPr>
      <t>(524271-W)</t>
    </r>
  </si>
  <si>
    <r>
      <t>DUOPHARMA  BIOTECH BHD</t>
    </r>
    <r>
      <rPr>
        <b/>
        <sz val="12"/>
        <rFont val="Arial Black"/>
        <family val="2"/>
      </rPr>
      <t xml:space="preserve"> </t>
    </r>
    <r>
      <rPr>
        <sz val="12"/>
        <rFont val="Arial Black"/>
        <family val="2"/>
      </rPr>
      <t>(524271-W)</t>
    </r>
  </si>
  <si>
    <r>
      <t>DUOPHARMA BIOTECH BHD</t>
    </r>
    <r>
      <rPr>
        <b/>
        <sz val="12"/>
        <rFont val="Arial Black"/>
        <family val="2"/>
      </rPr>
      <t xml:space="preserve"> </t>
    </r>
    <r>
      <rPr>
        <sz val="12"/>
        <rFont val="Arial Black"/>
        <family val="2"/>
      </rPr>
      <t>(524271-W)</t>
    </r>
  </si>
  <si>
    <t xml:space="preserve">ADDITIONAL INFORMATION REQUIRED BY BURSA SECURITIES LISTING REQUIRMENTS </t>
  </si>
  <si>
    <t>Saw Bee Lean</t>
  </si>
  <si>
    <t>31/12/2004</t>
  </si>
  <si>
    <t>Net profit for the year</t>
  </si>
  <si>
    <t>There was no disposal of unquoted investment and / or properties during the current financial quarter and year-to-date..</t>
  </si>
  <si>
    <t>At 1 January 2005</t>
  </si>
  <si>
    <t>Prospects for the Remainder of Current Financial Year</t>
  </si>
  <si>
    <t>There were no changes in the composition of the Group during the quarter.</t>
  </si>
  <si>
    <t>No of shares purchased and retained as treasury shares</t>
  </si>
  <si>
    <t>Month</t>
  </si>
  <si>
    <t>Lowest price paid   (RM)</t>
  </si>
  <si>
    <t>Highest price paid              (RM)</t>
  </si>
  <si>
    <t>Average price paid            (RM)</t>
  </si>
  <si>
    <t>Total consideration paid          (RM)</t>
  </si>
  <si>
    <t>Basic EPS</t>
  </si>
  <si>
    <t>Dilutive EPS</t>
  </si>
  <si>
    <t>Weighted average number ordinary of shares in issue ('000)</t>
  </si>
  <si>
    <t>Adjusted weighted average number of ordinary of shares in issue ('000)</t>
  </si>
  <si>
    <t>-In issue during the period</t>
  </si>
  <si>
    <t>-Dilutive impact of unexercised share options</t>
  </si>
  <si>
    <t>Qtr 1</t>
  </si>
  <si>
    <t>(31/03/05)</t>
  </si>
  <si>
    <t>The interim financial report is unaudited and has been prepared in accordance with FRS 134, Interim Financial Reporting  and part A of Appendix 9B of Bursa Malaysia Securities Berhad Listing Requirements, and should be read in conjunction with the audited financial statements of the Group for the year ended 31 December 2004.</t>
  </si>
  <si>
    <t>Share of profit of associated co.</t>
  </si>
  <si>
    <t>The accounting policies and method of computation adopted are consistent with those adopted in the most recent audited financial statements for the year ended 31 December 2004.</t>
  </si>
  <si>
    <t>(The Condensed Consolidated Cash Flow Statement should be read in conjunction with the Audited Financial Statements for the year ended 31 December 2004).</t>
  </si>
  <si>
    <t>(The Condensed Consolidated Statement of Changes in Equity should be read in conjunction with the Audited Financial Statements for the year ended 31 December 2004).</t>
  </si>
  <si>
    <t>(The Condensed Consolidated Balance Sheet should be read in conjunction with the Audited Financial Statements for the year ended 31 December 2004).</t>
  </si>
  <si>
    <t>(The Condensed Consolidated Income Statement should be read in conjunction with the Audited Financial Statements for the year ended 31 December 2004)</t>
  </si>
  <si>
    <t>FOR THE PERIOD ENDED 30 JUNE 2005</t>
  </si>
  <si>
    <t>30/06/2005</t>
  </si>
  <si>
    <t>30/06/2004</t>
  </si>
  <si>
    <t>AS AT 30 JUNE 2005</t>
  </si>
  <si>
    <t>30/6/2005</t>
  </si>
  <si>
    <t>FOR THE PERIOD  ENDED 30 JUNE 2005</t>
  </si>
  <si>
    <t>At 30 June 2005</t>
  </si>
  <si>
    <t>At 30 June 2004</t>
  </si>
  <si>
    <t xml:space="preserve"> 30 June 2005</t>
  </si>
  <si>
    <t>Quarterly Report On Results For The Period Ended 30 June 2005</t>
  </si>
  <si>
    <t>2003 final dividend (5% per share less tax of 28% and 3% per share tax exempt)</t>
  </si>
  <si>
    <t>Issuance of new ordinary shares:</t>
  </si>
  <si>
    <t xml:space="preserve"> 30 June 2004</t>
  </si>
  <si>
    <t xml:space="preserve">Share Capital </t>
  </si>
  <si>
    <t>Proceed from issuance of shares</t>
  </si>
  <si>
    <t>There are no issuance, cancellations, repurchases, resale and repayments of debts and equity securities for the current quarter and financial period to date other than the followings: -</t>
  </si>
  <si>
    <t>2.5740</t>
  </si>
  <si>
    <t>Contingent liabilities as at 22 August 2005 (latest practicable date which is not earlier than 7 days from the date of issuance of this quarterly report) is as follows:-</t>
  </si>
  <si>
    <t>Significant related parties transactions of the Group for the period ended 30 June 2005 are as follows:-</t>
  </si>
  <si>
    <t>(30/06/05)</t>
  </si>
  <si>
    <t>Qtr 2</t>
  </si>
  <si>
    <t>30/06/05</t>
  </si>
  <si>
    <t>29 August 2005</t>
  </si>
  <si>
    <t>In respect of current period:</t>
  </si>
  <si>
    <t xml:space="preserve">     - Income Tax</t>
  </si>
  <si>
    <t xml:space="preserve">     - Deferred Tax</t>
  </si>
  <si>
    <t>In respect of prior years:</t>
  </si>
  <si>
    <t xml:space="preserve">   -Employees Share Option Scheme</t>
  </si>
  <si>
    <t>Cash and cash equivalents as at  30 June (I)</t>
  </si>
  <si>
    <t>Material event subsequent to balance sheet date up to 22 August 2005 (latest practicable date which is not earlier than 7 days from the date of issuance of this quarterly report) is as follows:-</t>
  </si>
  <si>
    <t>There was no material litigation up to 22 August 2005 (latest practicable date which is not earlier than 7 days from the date of issuance of this quarterly report).</t>
  </si>
  <si>
    <t>-Weighted average number of shares arising from share buy-back during the period.</t>
  </si>
  <si>
    <t xml:space="preserve">Profit after tax </t>
  </si>
  <si>
    <t>2004 final dividend (6 sen per share less tax of 28%)</t>
  </si>
  <si>
    <t>Treasury</t>
  </si>
  <si>
    <t>Shares</t>
  </si>
  <si>
    <t>The Group recorded revenue and profit after tax (PAT) of RM26.49 million and RM5.67 million respectively for the current financial quarter as compared to RM22.21 million and RM5.91 million respectively for the preceding financial quarter. The marginal decrease of 4.1% in PAT as compared to 19.3% increase in revenue is due to additional tax expenses incurred arising from certain expenses in prior years which were disallowed for tax purposes in a subsidiary.</t>
  </si>
  <si>
    <t>The Group's effective tax rate is higher than the prima facie tax rate mainly due to certain expenses in prior years which were disallowed for tax purposes in a subsidiary.</t>
  </si>
  <si>
    <t>There was no purchase or disposal of quoted securities during the current financial quarter and year-to-date except for the share buy-back which is disclosed at Note A6(a) above.</t>
  </si>
  <si>
    <t>Dilutive EPS (sen)</t>
  </si>
  <si>
    <t>Share buy-back</t>
  </si>
  <si>
    <t>The Company had on 21 July 2005 received a notification from its major shareholders, Mr Chia Ting Poh @ Cheah Ting Poh and Mdm Ang Bee Lian that they had on 20 July 2005 entered into a sale and purchase agreement with Tekan Maju Sdn Bhd (TMSB), a wholly owned subsidiary company of Chemical Company of Malaysia Bhd (CCM) to dispose of a total of 47,934,390 ordinary shares of RM0.50 each in Duopharma Biotech Bhd (DBB) (representing approximately 36% equity interest in DBB as at the date of the announcement) to TMSB at RM2.80 per share or a cash consideration of RM134,216,292.</t>
  </si>
  <si>
    <t>There were no new corporate proposals announced as at the date of the report except for those disclosed at Note A10 (a) above.</t>
  </si>
  <si>
    <t>-Weighted average number of shares arising from options exercised during the period</t>
  </si>
  <si>
    <t>Purchased a total of 658,000 ordinary shares of RM0.50 each from the open market for a total consideration RM1,577,524 for the current financial quarter and financial year to date. The share buy-back transactions were financed by internally generated funds. The shares purchased are held as treasury shares.</t>
  </si>
  <si>
    <t>Issuance of 990,000 new ordinary shares of RM0.50 each at issue price of RM2.32 pursuant to the Employees' Share Option Scheme (ESOS).</t>
  </si>
  <si>
    <t>Treasury Shares, at cost</t>
  </si>
  <si>
    <t>Dividend Payable</t>
  </si>
  <si>
    <t>The Board expects the Group to achieve satisfactory results for the remaining period of the current financial year under normal business environment.</t>
  </si>
  <si>
    <t xml:space="preserve">The Company has issued 2,127,000 new ordinary shares of RM0.50 each pursuant to ESOS at exercise price of RM2.32 per share. </t>
  </si>
  <si>
    <t>Share buy back</t>
  </si>
  <si>
    <t>The carrying value of land and buildings in its subsidiary is based on a valuation carried out in year 2000 by independent qualified valuers using the comparison and investment method that have been brought forward, without amendment from the previous year's audited financial statements.</t>
  </si>
  <si>
    <t>The Directors do not recommend any payment of interim dividend for the current period ended 30 June 2005 {2004 : 6% (3 sen) per share less 28% income tax} pending completion of acquisition by Tekan Maju Sdn Bhd as disclose in Note 10(a) above.</t>
  </si>
  <si>
    <t>The Group is in the process of updating the valuation of certain properties. The outcome of the revaluation will be reflected in the financial statements upon finalisation of the update. The Board is of the view that the impact of the revaluation will not be material to the financial statements.</t>
  </si>
  <si>
    <t xml:space="preserve">The Group recorded a revenue and profit before tax (PBT) of RM26.49 million and RM9.36 million respectively for current quarter ended 30 June 2005  as compared to RM20.13 million and RM6.99 million for the corresponding quarter last year. The  growth of 31.59% and 33.91% in revenue and PBT respectively are mainly attributable to increase in sales to the private sector, where the Group had undertaken aggresive promotional activities.  </t>
  </si>
  <si>
    <t>No dividend has been paid during the quarter ended 30 June 2005. Subsequent to the current quarter, a final dividend of approximately RM5.76 million (6 sen per share less tax of 28%) in respect of financial year ended 31 December 2004 has been paid on 18 August 2005. The final dividend was approved by shareholders at the Annual General Meeting held on 29 June 2005.</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</si>
</sst>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_(* #,##0_);_(* \(#,##0\);_(* &quot;-&quot;??_);_(@_)"/>
    <numFmt numFmtId="171" formatCode="0.0_);\(0.0\)"/>
    <numFmt numFmtId="172" formatCode="_(* #,##0.000_);_(* \(#,##0.000\);_(* &quot;-&quot;_);_(@_)"/>
    <numFmt numFmtId="173" formatCode="_(* #,##0.00_);_(* \(#,##0.00\);_(* &quot;-&quot;_);_(@_)"/>
    <numFmt numFmtId="174" formatCode="_(* #,##0.0_);_(* \(#,##0.0\);_(* &quot;-&quot;??_);_(@_)"/>
    <numFmt numFmtId="175" formatCode="&quot;Yes&quot;;&quot;Yes&quot;;&quot;No&quot;"/>
    <numFmt numFmtId="176" formatCode="&quot;True&quot;;&quot;True&quot;;&quot;False&quot;"/>
    <numFmt numFmtId="177" formatCode="&quot;On&quot;;&quot;On&quot;;&quot;Off&quot;"/>
    <numFmt numFmtId="178" formatCode="_(* #,##0.000_);_(* \(#,##0.000\);_(* &quot;-&quot;??_);_(@_)"/>
    <numFmt numFmtId="179" formatCode="0.00_);\(0.00\)"/>
    <numFmt numFmtId="180" formatCode="_(* #,##0.0_);_(* \(#,##0.0\);_(* &quot;-&quot;_);_(@_)"/>
    <numFmt numFmtId="181" formatCode="0_);\(0\)"/>
    <numFmt numFmtId="182" formatCode="[$€-2]\ #,##0.00_);[Red]\([$€-2]\ #,##0.00\)"/>
  </numFmts>
  <fonts count="26">
    <font>
      <sz val="10"/>
      <name val="Arial"/>
      <family val="0"/>
    </font>
    <font>
      <sz val="10"/>
      <name val="Arial Narrow"/>
      <family val="2"/>
    </font>
    <font>
      <sz val="12"/>
      <name val="Arial Narrow"/>
      <family val="2"/>
    </font>
    <font>
      <sz val="9"/>
      <name val="Arial Narrow"/>
      <family val="2"/>
    </font>
    <font>
      <b/>
      <sz val="12"/>
      <name val="Arial Narrow"/>
      <family val="2"/>
    </font>
    <font>
      <b/>
      <sz val="10"/>
      <name val="Arial Narrow"/>
      <family val="2"/>
    </font>
    <font>
      <u val="single"/>
      <sz val="12"/>
      <name val="Arial Narrow"/>
      <family val="2"/>
    </font>
    <font>
      <i/>
      <sz val="12"/>
      <name val="Arial Narrow"/>
      <family val="2"/>
    </font>
    <font>
      <sz val="11"/>
      <name val="Arial Black"/>
      <family val="2"/>
    </font>
    <font>
      <sz val="11"/>
      <name val="Times New Roman"/>
      <family val="1"/>
    </font>
    <font>
      <u val="single"/>
      <sz val="11"/>
      <name val="Times New Roman"/>
      <family val="1"/>
    </font>
    <font>
      <sz val="11"/>
      <name val="Arial Narrow"/>
      <family val="2"/>
    </font>
    <font>
      <b/>
      <sz val="9"/>
      <name val="Arial Narrow"/>
      <family val="2"/>
    </font>
    <font>
      <b/>
      <sz val="11"/>
      <name val="Arial Narrow"/>
      <family val="2"/>
    </font>
    <font>
      <u val="single"/>
      <sz val="10"/>
      <color indexed="12"/>
      <name val="Arial"/>
      <family val="0"/>
    </font>
    <font>
      <u val="single"/>
      <sz val="10"/>
      <color indexed="36"/>
      <name val="Arial"/>
      <family val="0"/>
    </font>
    <font>
      <u val="singleAccounting"/>
      <sz val="12"/>
      <name val="Arial Narrow"/>
      <family val="2"/>
    </font>
    <font>
      <b/>
      <sz val="14"/>
      <name val="Arial Narrow"/>
      <family val="2"/>
    </font>
    <font>
      <sz val="12"/>
      <name val="Arial Black"/>
      <family val="2"/>
    </font>
    <font>
      <b/>
      <sz val="12"/>
      <name val="Arial Black"/>
      <family val="2"/>
    </font>
    <font>
      <sz val="14"/>
      <name val="Arial Black"/>
      <family val="2"/>
    </font>
    <font>
      <b/>
      <sz val="14"/>
      <name val="Arial Black"/>
      <family val="2"/>
    </font>
    <font>
      <b/>
      <u val="single"/>
      <sz val="10"/>
      <name val="Arial"/>
      <family val="2"/>
    </font>
    <font>
      <b/>
      <sz val="10"/>
      <name val="Arial"/>
      <family val="2"/>
    </font>
    <font>
      <sz val="9"/>
      <name val="Arial"/>
      <family val="2"/>
    </font>
    <font>
      <b/>
      <u val="single"/>
      <sz val="12"/>
      <name val="Arial Narrow"/>
      <family val="2"/>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21">
    <border>
      <left/>
      <right/>
      <top/>
      <bottom/>
      <diagonal/>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double"/>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color indexed="63"/>
      </right>
      <top>
        <color indexed="63"/>
      </top>
      <bottom style="double"/>
    </border>
    <border>
      <left style="medium"/>
      <right style="medium"/>
      <top style="medium"/>
      <bottom style="medium"/>
    </border>
    <border>
      <left>
        <color indexed="63"/>
      </left>
      <right style="medium"/>
      <top style="medium"/>
      <bottom style="medium"/>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254">
    <xf numFmtId="0" fontId="0" fillId="0" borderId="0" xfId="0" applyAlignment="1">
      <alignment/>
    </xf>
    <xf numFmtId="0" fontId="2"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vertical="top" wrapText="1"/>
    </xf>
    <xf numFmtId="0" fontId="4" fillId="0" borderId="0" xfId="0" applyFont="1" applyAlignment="1">
      <alignment horizontal="center"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41" fontId="2" fillId="0" borderId="0" xfId="0" applyNumberFormat="1" applyFont="1" applyAlignment="1">
      <alignment vertical="top" wrapText="1"/>
    </xf>
    <xf numFmtId="0" fontId="2" fillId="0" borderId="1" xfId="0" applyFont="1" applyBorder="1" applyAlignment="1" quotePrefix="1">
      <alignment horizontal="center" vertical="top" wrapText="1"/>
    </xf>
    <xf numFmtId="0" fontId="2" fillId="0" borderId="2" xfId="0" applyFont="1" applyBorder="1" applyAlignment="1" quotePrefix="1">
      <alignment horizontal="center" vertical="top" wrapText="1"/>
    </xf>
    <xf numFmtId="0" fontId="2" fillId="0" borderId="0" xfId="0" applyFont="1" applyBorder="1" applyAlignment="1">
      <alignment horizontal="left" vertical="top" wrapText="1"/>
    </xf>
    <xf numFmtId="0" fontId="2" fillId="0" borderId="3" xfId="0" applyFont="1" applyBorder="1" applyAlignment="1" quotePrefix="1">
      <alignment horizontal="center" vertical="top" wrapText="1"/>
    </xf>
    <xf numFmtId="41" fontId="4" fillId="0" borderId="0" xfId="0" applyNumberFormat="1" applyFont="1" applyAlignment="1">
      <alignment horizontal="center" vertical="top" wrapText="1"/>
    </xf>
    <xf numFmtId="41" fontId="4" fillId="0" borderId="4" xfId="0" applyNumberFormat="1" applyFont="1" applyBorder="1" applyAlignment="1">
      <alignment horizontal="center" vertical="top" wrapText="1"/>
    </xf>
    <xf numFmtId="14" fontId="4" fillId="0" borderId="5" xfId="0" applyNumberFormat="1" applyFont="1" applyBorder="1" applyAlignment="1">
      <alignment horizontal="center" vertical="top" wrapText="1"/>
    </xf>
    <xf numFmtId="41" fontId="4" fillId="0" borderId="6" xfId="0" applyNumberFormat="1" applyFont="1" applyBorder="1" applyAlignment="1">
      <alignment horizontal="center" vertical="top" wrapText="1"/>
    </xf>
    <xf numFmtId="41" fontId="4" fillId="0" borderId="6" xfId="0" applyNumberFormat="1" applyFont="1" applyFill="1" applyBorder="1" applyAlignment="1">
      <alignment horizontal="center" vertical="top" wrapText="1"/>
    </xf>
    <xf numFmtId="41" fontId="4" fillId="0" borderId="7" xfId="0" applyNumberFormat="1" applyFont="1" applyFill="1" applyBorder="1" applyAlignment="1">
      <alignment horizontal="center" vertical="top" wrapText="1"/>
    </xf>
    <xf numFmtId="0" fontId="4" fillId="0" borderId="0" xfId="0" applyFont="1" applyAlignment="1">
      <alignment horizontal="center" vertical="center"/>
    </xf>
    <xf numFmtId="0" fontId="2" fillId="0" borderId="8" xfId="0" applyFont="1" applyBorder="1" applyAlignment="1">
      <alignment horizontal="center" vertical="top" wrapText="1"/>
    </xf>
    <xf numFmtId="41" fontId="2" fillId="0" borderId="7" xfId="0" applyNumberFormat="1" applyFont="1" applyBorder="1" applyAlignment="1">
      <alignment vertical="top" wrapText="1"/>
    </xf>
    <xf numFmtId="41" fontId="2" fillId="0" borderId="7" xfId="0" applyNumberFormat="1" applyFont="1" applyFill="1" applyBorder="1" applyAlignment="1">
      <alignment vertical="top" wrapText="1"/>
    </xf>
    <xf numFmtId="171" fontId="2" fillId="0" borderId="7" xfId="0" applyNumberFormat="1" applyFont="1" applyFill="1" applyBorder="1" applyAlignment="1">
      <alignment horizontal="center" vertical="top" wrapText="1"/>
    </xf>
    <xf numFmtId="0" fontId="2" fillId="0" borderId="0" xfId="0" applyFont="1" applyAlignment="1">
      <alignment vertical="top"/>
    </xf>
    <xf numFmtId="0" fontId="4" fillId="0" borderId="0" xfId="0" applyFont="1" applyBorder="1" applyAlignment="1">
      <alignment horizontal="center" vertical="top" wrapText="1"/>
    </xf>
    <xf numFmtId="0" fontId="6" fillId="0" borderId="0" xfId="0" applyFont="1" applyBorder="1" applyAlignment="1">
      <alignment horizontal="left" vertical="top" wrapText="1"/>
    </xf>
    <xf numFmtId="0" fontId="2" fillId="0" borderId="0" xfId="0" applyFont="1" applyBorder="1" applyAlignment="1" quotePrefix="1">
      <alignment horizontal="center" vertical="top" wrapText="1"/>
    </xf>
    <xf numFmtId="37" fontId="6" fillId="0" borderId="0" xfId="0" applyNumberFormat="1" applyFont="1" applyBorder="1" applyAlignment="1">
      <alignment vertical="top" wrapText="1"/>
    </xf>
    <xf numFmtId="0" fontId="2" fillId="0" borderId="0" xfId="0" applyFont="1" applyAlignment="1">
      <alignment horizontal="left" vertical="top"/>
    </xf>
    <xf numFmtId="0" fontId="2" fillId="0" borderId="0" xfId="0" applyFont="1" applyAlignment="1" quotePrefix="1">
      <alignment horizontal="left" vertical="top" wrapText="1"/>
    </xf>
    <xf numFmtId="0" fontId="2" fillId="0" borderId="0" xfId="0" applyFont="1" applyBorder="1" applyAlignment="1">
      <alignment horizontal="left" vertical="center"/>
    </xf>
    <xf numFmtId="0" fontId="2" fillId="0" borderId="0" xfId="0" applyFont="1" applyBorder="1" applyAlignment="1">
      <alignment vertical="center"/>
    </xf>
    <xf numFmtId="41" fontId="4" fillId="0" borderId="0" xfId="0" applyNumberFormat="1" applyFont="1" applyBorder="1" applyAlignment="1">
      <alignment horizontal="center" vertical="center"/>
    </xf>
    <xf numFmtId="170" fontId="4" fillId="0" borderId="0" xfId="0" applyNumberFormat="1" applyFont="1" applyBorder="1" applyAlignment="1">
      <alignment horizontal="center" vertical="center"/>
    </xf>
    <xf numFmtId="0" fontId="2" fillId="0" borderId="0" xfId="0" applyFont="1" applyBorder="1" applyAlignment="1" quotePrefix="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14" fontId="4" fillId="0" borderId="0" xfId="0" applyNumberFormat="1" applyFont="1" applyBorder="1" applyAlignment="1" quotePrefix="1">
      <alignment horizontal="center" vertical="center"/>
    </xf>
    <xf numFmtId="0" fontId="4" fillId="0" borderId="0" xfId="0" applyFont="1" applyBorder="1" applyAlignment="1">
      <alignment horizontal="left" vertical="center"/>
    </xf>
    <xf numFmtId="41" fontId="2" fillId="0" borderId="0" xfId="0" applyNumberFormat="1" applyFont="1" applyBorder="1" applyAlignment="1">
      <alignment vertical="center"/>
    </xf>
    <xf numFmtId="170" fontId="2" fillId="0" borderId="0" xfId="0" applyNumberFormat="1" applyFont="1" applyBorder="1" applyAlignment="1">
      <alignment vertical="center"/>
    </xf>
    <xf numFmtId="170" fontId="2" fillId="0" borderId="0" xfId="15" applyNumberFormat="1" applyFont="1" applyBorder="1" applyAlignment="1">
      <alignment vertical="center"/>
    </xf>
    <xf numFmtId="41" fontId="2" fillId="0" borderId="9" xfId="0" applyNumberFormat="1" applyFont="1" applyBorder="1" applyAlignment="1">
      <alignment vertical="center"/>
    </xf>
    <xf numFmtId="0" fontId="2"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41" fontId="4" fillId="0" borderId="10" xfId="0" applyNumberFormat="1" applyFont="1" applyBorder="1" applyAlignment="1">
      <alignment vertical="center"/>
    </xf>
    <xf numFmtId="41" fontId="4" fillId="0" borderId="0" xfId="0" applyNumberFormat="1" applyFont="1" applyBorder="1" applyAlignment="1">
      <alignment vertical="center"/>
    </xf>
    <xf numFmtId="41" fontId="2" fillId="0" borderId="0" xfId="23" applyNumberFormat="1" applyFont="1" applyBorder="1" applyAlignment="1">
      <alignment vertical="center"/>
    </xf>
    <xf numFmtId="41" fontId="2" fillId="0" borderId="0" xfId="0" applyNumberFormat="1" applyFont="1" applyBorder="1" applyAlignment="1">
      <alignment horizontal="right" vertical="center"/>
    </xf>
    <xf numFmtId="41" fontId="6" fillId="0" borderId="0" xfId="0" applyNumberFormat="1" applyFont="1" applyBorder="1" applyAlignment="1" quotePrefix="1">
      <alignment horizontal="right" vertical="center"/>
    </xf>
    <xf numFmtId="41" fontId="4" fillId="0" borderId="10" xfId="15" applyNumberFormat="1" applyFont="1" applyBorder="1" applyAlignment="1">
      <alignment vertical="center"/>
    </xf>
    <xf numFmtId="41" fontId="4" fillId="0" borderId="0" xfId="15" applyNumberFormat="1" applyFont="1" applyBorder="1" applyAlignment="1">
      <alignment vertical="center"/>
    </xf>
    <xf numFmtId="41" fontId="2" fillId="0" borderId="0" xfId="15" applyNumberFormat="1" applyFont="1" applyBorder="1" applyAlignment="1">
      <alignment vertical="center"/>
    </xf>
    <xf numFmtId="0" fontId="4" fillId="0" borderId="0" xfId="0" applyFont="1" applyBorder="1" applyAlignment="1">
      <alignment vertical="center"/>
    </xf>
    <xf numFmtId="170" fontId="4" fillId="0" borderId="0" xfId="15" applyNumberFormat="1" applyFont="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quotePrefix="1">
      <alignment horizontal="center" vertical="center"/>
    </xf>
    <xf numFmtId="0" fontId="10"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quotePrefix="1">
      <alignment horizontal="left" vertical="center"/>
    </xf>
    <xf numFmtId="41" fontId="9" fillId="0" borderId="0" xfId="0" applyNumberFormat="1" applyFont="1" applyBorder="1" applyAlignment="1">
      <alignment vertical="center"/>
    </xf>
    <xf numFmtId="170" fontId="9" fillId="0" borderId="0" xfId="0" applyNumberFormat="1" applyFont="1" applyBorder="1" applyAlignment="1">
      <alignment vertical="center"/>
    </xf>
    <xf numFmtId="41" fontId="11" fillId="0" borderId="0" xfId="22" applyNumberFormat="1" applyFont="1" applyAlignment="1">
      <alignment vertical="center"/>
      <protection/>
    </xf>
    <xf numFmtId="0" fontId="11" fillId="0" borderId="0" xfId="22" applyFont="1" applyAlignment="1">
      <alignment vertical="center"/>
      <protection/>
    </xf>
    <xf numFmtId="0" fontId="11" fillId="0" borderId="1" xfId="22" applyFont="1" applyFill="1" applyBorder="1" applyAlignment="1">
      <alignment vertical="center"/>
      <protection/>
    </xf>
    <xf numFmtId="0" fontId="11" fillId="0" borderId="3" xfId="22" applyFont="1" applyFill="1" applyBorder="1" applyAlignment="1">
      <alignment vertical="center"/>
      <protection/>
    </xf>
    <xf numFmtId="49" fontId="12" fillId="0" borderId="4" xfId="22" applyNumberFormat="1" applyFont="1" applyFill="1" applyBorder="1" applyAlignment="1">
      <alignment horizontal="center" vertical="center"/>
      <protection/>
    </xf>
    <xf numFmtId="49" fontId="12" fillId="0" borderId="11" xfId="22" applyNumberFormat="1" applyFont="1" applyFill="1" applyBorder="1" applyAlignment="1">
      <alignment horizontal="center" vertical="center"/>
      <protection/>
    </xf>
    <xf numFmtId="49" fontId="12" fillId="0" borderId="5" xfId="22" applyNumberFormat="1" applyFont="1" applyFill="1" applyBorder="1" applyAlignment="1">
      <alignment horizontal="center" vertical="center"/>
      <protection/>
    </xf>
    <xf numFmtId="49" fontId="12" fillId="0" borderId="12" xfId="22" applyNumberFormat="1" applyFont="1" applyFill="1" applyBorder="1" applyAlignment="1">
      <alignment horizontal="center" vertical="center"/>
      <protection/>
    </xf>
    <xf numFmtId="41" fontId="13" fillId="0" borderId="2" xfId="22" applyNumberFormat="1" applyFont="1" applyFill="1" applyBorder="1" applyAlignment="1">
      <alignment horizontal="center" vertical="center"/>
      <protection/>
    </xf>
    <xf numFmtId="0" fontId="0" fillId="0" borderId="0" xfId="0" applyAlignment="1">
      <alignment horizontal="justify" vertical="center"/>
    </xf>
    <xf numFmtId="0" fontId="4" fillId="0" borderId="0" xfId="0" applyFont="1" applyAlignment="1">
      <alignment horizontal="justify" vertical="center"/>
    </xf>
    <xf numFmtId="0" fontId="4" fillId="0" borderId="6" xfId="0" applyFont="1" applyBorder="1" applyAlignment="1">
      <alignment horizontal="center" vertical="center"/>
    </xf>
    <xf numFmtId="0" fontId="2" fillId="0" borderId="0" xfId="21" applyFont="1" applyAlignment="1">
      <alignment vertical="center"/>
      <protection/>
    </xf>
    <xf numFmtId="0" fontId="4" fillId="0" borderId="0" xfId="21" applyFont="1" applyAlignment="1">
      <alignment vertical="center"/>
      <protection/>
    </xf>
    <xf numFmtId="0" fontId="2" fillId="0" borderId="0" xfId="21" applyNumberFormat="1" applyFont="1">
      <alignment/>
      <protection/>
    </xf>
    <xf numFmtId="0" fontId="2" fillId="0" borderId="0" xfId="21" applyFont="1">
      <alignment/>
      <protection/>
    </xf>
    <xf numFmtId="41" fontId="2" fillId="0" borderId="0" xfId="21" applyNumberFormat="1" applyFont="1">
      <alignment/>
      <protection/>
    </xf>
    <xf numFmtId="0" fontId="2" fillId="2" borderId="0" xfId="0" applyFont="1" applyFill="1" applyAlignment="1">
      <alignment horizontal="left" vertical="top" wrapText="1"/>
    </xf>
    <xf numFmtId="0" fontId="4" fillId="0" borderId="0" xfId="0" applyFont="1" applyBorder="1" applyAlignment="1" quotePrefix="1">
      <alignment horizontal="center" vertical="top" wrapText="1"/>
    </xf>
    <xf numFmtId="170" fontId="2" fillId="0" borderId="0" xfId="15" applyNumberFormat="1" applyFont="1" applyBorder="1" applyAlignment="1">
      <alignment horizontal="right" vertical="top" wrapText="1"/>
    </xf>
    <xf numFmtId="170" fontId="2" fillId="0" borderId="9" xfId="15" applyNumberFormat="1" applyFont="1" applyBorder="1" applyAlignment="1">
      <alignment horizontal="right" vertical="top" wrapText="1"/>
    </xf>
    <xf numFmtId="0" fontId="6" fillId="0" borderId="0" xfId="0" applyFont="1" applyAlignment="1">
      <alignment horizontal="center" vertical="top" wrapText="1"/>
    </xf>
    <xf numFmtId="170" fontId="2" fillId="0" borderId="0" xfId="15" applyNumberFormat="1" applyFont="1" applyAlignment="1">
      <alignment vertical="top" wrapText="1"/>
    </xf>
    <xf numFmtId="170" fontId="2" fillId="0" borderId="0" xfId="15" applyNumberFormat="1" applyFont="1" applyAlignment="1">
      <alignment horizontal="center" vertical="top" wrapText="1"/>
    </xf>
    <xf numFmtId="170" fontId="16" fillId="0" borderId="0" xfId="15" applyNumberFormat="1" applyFont="1" applyAlignment="1">
      <alignment vertical="top" wrapText="1"/>
    </xf>
    <xf numFmtId="0" fontId="1" fillId="0" borderId="0" xfId="0" applyFont="1" applyAlignment="1">
      <alignment vertical="top" wrapText="1"/>
    </xf>
    <xf numFmtId="3" fontId="0" fillId="0" borderId="5" xfId="0" applyNumberFormat="1" applyBorder="1" applyAlignment="1">
      <alignment horizontal="center" vertical="center"/>
    </xf>
    <xf numFmtId="0" fontId="1" fillId="0" borderId="0" xfId="0" applyFont="1" applyAlignment="1">
      <alignment/>
    </xf>
    <xf numFmtId="0" fontId="1" fillId="0" borderId="0" xfId="0" applyFont="1" applyBorder="1" applyAlignment="1">
      <alignment horizontal="left"/>
    </xf>
    <xf numFmtId="170" fontId="1" fillId="0" borderId="0" xfId="15" applyNumberFormat="1" applyFont="1" applyAlignment="1">
      <alignment horizontal="right"/>
    </xf>
    <xf numFmtId="0" fontId="1" fillId="3" borderId="4" xfId="0" applyFont="1" applyFill="1" applyBorder="1" applyAlignment="1">
      <alignment horizontal="center"/>
    </xf>
    <xf numFmtId="0" fontId="1" fillId="3" borderId="5" xfId="0" applyFont="1" applyFill="1" applyBorder="1" applyAlignment="1">
      <alignment horizontal="center"/>
    </xf>
    <xf numFmtId="170" fontId="1" fillId="0" borderId="0" xfId="15" applyNumberFormat="1" applyFont="1" applyBorder="1" applyAlignment="1">
      <alignment horizontal="left"/>
    </xf>
    <xf numFmtId="0" fontId="4" fillId="3" borderId="0" xfId="0" applyFont="1" applyFill="1" applyAlignment="1">
      <alignment horizontal="center" vertical="top" wrapText="1"/>
    </xf>
    <xf numFmtId="0" fontId="2" fillId="3" borderId="0" xfId="0" applyFont="1" applyFill="1" applyAlignment="1">
      <alignment horizontal="center" vertical="top" wrapText="1"/>
    </xf>
    <xf numFmtId="0" fontId="4" fillId="3" borderId="0" xfId="0" applyFont="1" applyFill="1" applyAlignment="1" quotePrefix="1">
      <alignment horizontal="center" vertical="top" wrapText="1"/>
    </xf>
    <xf numFmtId="0" fontId="1" fillId="3" borderId="0" xfId="0" applyFont="1" applyFill="1" applyAlignment="1">
      <alignment/>
    </xf>
    <xf numFmtId="0" fontId="2" fillId="3" borderId="0" xfId="0" applyFont="1" applyFill="1" applyAlignment="1">
      <alignment vertical="top" wrapText="1"/>
    </xf>
    <xf numFmtId="0" fontId="2" fillId="3" borderId="0" xfId="0" applyFont="1" applyFill="1" applyAlignment="1" quotePrefix="1">
      <alignment horizontal="center" vertical="top" wrapText="1"/>
    </xf>
    <xf numFmtId="41" fontId="11" fillId="0" borderId="4" xfId="22" applyNumberFormat="1" applyFont="1" applyFill="1" applyBorder="1" applyAlignment="1">
      <alignment horizontal="center" vertical="center"/>
      <protection/>
    </xf>
    <xf numFmtId="41" fontId="11" fillId="0" borderId="5" xfId="22" applyNumberFormat="1" applyFont="1" applyFill="1" applyBorder="1" applyAlignment="1">
      <alignment horizontal="center" vertical="center"/>
      <protection/>
    </xf>
    <xf numFmtId="41" fontId="11" fillId="0" borderId="6" xfId="22" applyNumberFormat="1" applyFont="1" applyFill="1" applyBorder="1" applyAlignment="1">
      <alignment horizontal="center" vertical="center"/>
      <protection/>
    </xf>
    <xf numFmtId="0" fontId="2" fillId="0" borderId="0" xfId="0" applyFont="1" applyBorder="1" applyAlignment="1">
      <alignment horizontal="left"/>
    </xf>
    <xf numFmtId="170" fontId="4" fillId="3" borderId="0" xfId="0" applyNumberFormat="1" applyFont="1" applyFill="1" applyAlignment="1">
      <alignment horizontal="center" vertical="center"/>
    </xf>
    <xf numFmtId="173" fontId="13" fillId="0" borderId="5" xfId="22" applyNumberFormat="1" applyFont="1" applyBorder="1" applyAlignment="1">
      <alignment vertical="center"/>
      <protection/>
    </xf>
    <xf numFmtId="0" fontId="2" fillId="0" borderId="0" xfId="0" applyFont="1" applyBorder="1" applyAlignment="1" quotePrefix="1">
      <alignment horizontal="left"/>
    </xf>
    <xf numFmtId="0" fontId="2" fillId="3" borderId="0" xfId="0" applyFont="1" applyFill="1" applyBorder="1" applyAlignment="1">
      <alignment vertical="center"/>
    </xf>
    <xf numFmtId="0" fontId="2" fillId="3" borderId="0" xfId="0" applyFont="1" applyFill="1" applyAlignment="1">
      <alignment vertical="center"/>
    </xf>
    <xf numFmtId="0" fontId="7" fillId="3" borderId="0" xfId="0" applyFont="1" applyFill="1" applyBorder="1" applyAlignment="1">
      <alignment vertical="center"/>
    </xf>
    <xf numFmtId="41" fontId="2" fillId="3" borderId="0" xfId="0" applyNumberFormat="1" applyFont="1" applyFill="1" applyBorder="1" applyAlignment="1">
      <alignment vertical="center"/>
    </xf>
    <xf numFmtId="3" fontId="0" fillId="0" borderId="5" xfId="15" applyNumberFormat="1" applyBorder="1" applyAlignment="1">
      <alignment horizontal="right" vertical="center"/>
    </xf>
    <xf numFmtId="17" fontId="4" fillId="0" borderId="0" xfId="21" applyNumberFormat="1" applyFont="1" applyFill="1" applyBorder="1" applyAlignment="1">
      <alignment horizontal="center" vertical="center" wrapText="1"/>
      <protection/>
    </xf>
    <xf numFmtId="170" fontId="0" fillId="0" borderId="4" xfId="15" applyNumberFormat="1" applyBorder="1" applyAlignment="1">
      <alignment horizontal="right" vertical="center"/>
    </xf>
    <xf numFmtId="3" fontId="0" fillId="0" borderId="3" xfId="0" applyNumberFormat="1" applyBorder="1" applyAlignment="1">
      <alignment horizontal="right" vertical="center"/>
    </xf>
    <xf numFmtId="3" fontId="0" fillId="0" borderId="6" xfId="0" applyNumberFormat="1" applyBorder="1" applyAlignment="1">
      <alignment horizontal="right" vertical="center"/>
    </xf>
    <xf numFmtId="3" fontId="0" fillId="0" borderId="7" xfId="0" applyNumberFormat="1" applyBorder="1" applyAlignment="1">
      <alignment horizontal="right" vertical="center"/>
    </xf>
    <xf numFmtId="170" fontId="0" fillId="0" borderId="3" xfId="15" applyNumberFormat="1" applyBorder="1" applyAlignment="1">
      <alignment horizontal="right" vertical="center"/>
    </xf>
    <xf numFmtId="170" fontId="0" fillId="0" borderId="5" xfId="15" applyNumberFormat="1" applyBorder="1" applyAlignment="1">
      <alignment horizontal="right" vertical="center"/>
    </xf>
    <xf numFmtId="3" fontId="0" fillId="0" borderId="2" xfId="0" applyNumberFormat="1" applyBorder="1" applyAlignment="1">
      <alignment horizontal="right" vertical="center"/>
    </xf>
    <xf numFmtId="0" fontId="4" fillId="0" borderId="4" xfId="0" applyFont="1" applyBorder="1" applyAlignment="1">
      <alignment horizontal="justify" vertical="center"/>
    </xf>
    <xf numFmtId="0" fontId="0" fillId="0" borderId="5" xfId="0" applyBorder="1" applyAlignment="1">
      <alignment horizontal="justify" vertical="center"/>
    </xf>
    <xf numFmtId="0" fontId="0" fillId="0" borderId="6" xfId="0" applyBorder="1" applyAlignment="1">
      <alignment horizontal="justify"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5" xfId="0" applyBorder="1" applyAlignment="1">
      <alignment/>
    </xf>
    <xf numFmtId="0" fontId="0" fillId="0" borderId="6" xfId="0" applyBorder="1" applyAlignment="1">
      <alignment horizontal="left" vertical="center"/>
    </xf>
    <xf numFmtId="37" fontId="4" fillId="0" borderId="0" xfId="21" applyNumberFormat="1" applyFont="1" applyFill="1" applyBorder="1" applyAlignment="1">
      <alignment horizontal="center" vertical="center"/>
      <protection/>
    </xf>
    <xf numFmtId="170" fontId="17" fillId="2" borderId="0" xfId="15" applyNumberFormat="1" applyFont="1" applyFill="1" applyBorder="1" applyAlignment="1">
      <alignment vertical="center"/>
    </xf>
    <xf numFmtId="0" fontId="4" fillId="3" borderId="0" xfId="22" applyFont="1" applyFill="1" applyAlignment="1">
      <alignment horizontal="center" vertical="center"/>
      <protection/>
    </xf>
    <xf numFmtId="170" fontId="0" fillId="0" borderId="0" xfId="15" applyNumberFormat="1" applyAlignment="1">
      <alignment/>
    </xf>
    <xf numFmtId="170" fontId="0" fillId="0" borderId="13" xfId="15" applyNumberFormat="1" applyBorder="1" applyAlignment="1">
      <alignment/>
    </xf>
    <xf numFmtId="170" fontId="0" fillId="0" borderId="0" xfId="15" applyNumberFormat="1" applyFont="1" applyAlignment="1">
      <alignment horizontal="right"/>
    </xf>
    <xf numFmtId="170" fontId="0" fillId="0" borderId="10" xfId="15" applyNumberFormat="1" applyBorder="1" applyAlignment="1">
      <alignment/>
    </xf>
    <xf numFmtId="0" fontId="4" fillId="0" borderId="0" xfId="21" applyFont="1" applyAlignment="1">
      <alignment horizontal="center" vertical="center"/>
      <protection/>
    </xf>
    <xf numFmtId="0" fontId="22" fillId="0" borderId="0" xfId="0" applyFont="1" applyAlignment="1">
      <alignment horizontal="center"/>
    </xf>
    <xf numFmtId="170" fontId="16" fillId="0" borderId="0" xfId="15" applyNumberFormat="1" applyFont="1" applyAlignment="1">
      <alignment horizontal="left" vertical="top" wrapText="1"/>
    </xf>
    <xf numFmtId="41" fontId="2" fillId="0" borderId="0" xfId="0" applyNumberFormat="1" applyFont="1" applyFill="1" applyBorder="1" applyAlignment="1">
      <alignment vertical="center"/>
    </xf>
    <xf numFmtId="3" fontId="0" fillId="0" borderId="3" xfId="15" applyNumberFormat="1" applyBorder="1" applyAlignment="1">
      <alignment horizontal="right"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170" fontId="16" fillId="0" borderId="0" xfId="15" applyNumberFormat="1" applyFont="1" applyFill="1" applyAlignment="1">
      <alignment horizontal="left" vertical="top" wrapText="1"/>
    </xf>
    <xf numFmtId="41" fontId="12" fillId="0" borderId="12" xfId="22" applyNumberFormat="1" applyFont="1" applyFill="1" applyBorder="1" applyAlignment="1">
      <alignment horizontal="center" vertical="center"/>
      <protection/>
    </xf>
    <xf numFmtId="41" fontId="11" fillId="0" borderId="6" xfId="22" applyNumberFormat="1" applyFont="1" applyFill="1" applyBorder="1" applyAlignment="1">
      <alignment vertical="center"/>
      <protection/>
    </xf>
    <xf numFmtId="3" fontId="0" fillId="0" borderId="4" xfId="15" applyNumberFormat="1" applyFont="1" applyBorder="1" applyAlignment="1">
      <alignment horizontal="right" vertical="center"/>
    </xf>
    <xf numFmtId="170" fontId="0" fillId="0" borderId="1" xfId="15" applyNumberFormat="1" applyBorder="1" applyAlignment="1">
      <alignment horizontal="right" vertical="center"/>
    </xf>
    <xf numFmtId="3" fontId="0" fillId="0" borderId="5" xfId="15" applyNumberFormat="1" applyFont="1" applyBorder="1" applyAlignment="1">
      <alignment horizontal="right" vertical="center"/>
    </xf>
    <xf numFmtId="15" fontId="1" fillId="3" borderId="6" xfId="0" applyNumberFormat="1" applyFont="1" applyFill="1" applyBorder="1" applyAlignment="1" quotePrefix="1">
      <alignment horizontal="center"/>
    </xf>
    <xf numFmtId="0" fontId="5" fillId="0" borderId="0" xfId="0" applyFont="1" applyAlignment="1">
      <alignment horizontal="left" vertical="top" wrapText="1"/>
    </xf>
    <xf numFmtId="0" fontId="4" fillId="0" borderId="13" xfId="0" applyFont="1" applyBorder="1" applyAlignment="1">
      <alignment horizontal="center" vertical="center"/>
    </xf>
    <xf numFmtId="41" fontId="12" fillId="0" borderId="5" xfId="22" applyNumberFormat="1" applyFont="1" applyFill="1" applyBorder="1" applyAlignment="1">
      <alignment horizontal="center" vertical="center"/>
      <protection/>
    </xf>
    <xf numFmtId="0" fontId="11" fillId="0" borderId="3" xfId="22" applyFont="1" applyFill="1" applyBorder="1" applyAlignment="1">
      <alignment horizontal="justify" vertical="center"/>
      <protection/>
    </xf>
    <xf numFmtId="0" fontId="13" fillId="0" borderId="3" xfId="22" applyFont="1" applyFill="1" applyBorder="1" applyAlignment="1">
      <alignment vertical="center"/>
      <protection/>
    </xf>
    <xf numFmtId="0" fontId="13" fillId="0" borderId="3" xfId="22" applyFont="1" applyFill="1" applyBorder="1" applyAlignment="1">
      <alignment horizontal="justify" vertical="top" wrapText="1"/>
      <protection/>
    </xf>
    <xf numFmtId="0" fontId="13" fillId="0" borderId="3" xfId="22" applyFont="1" applyFill="1" applyBorder="1" applyAlignment="1">
      <alignment horizontal="justify" vertical="center"/>
      <protection/>
    </xf>
    <xf numFmtId="0" fontId="11" fillId="0" borderId="3" xfId="22" applyFont="1" applyBorder="1" applyAlignment="1">
      <alignment vertical="center"/>
      <protection/>
    </xf>
    <xf numFmtId="0" fontId="11" fillId="0" borderId="2" xfId="22" applyFont="1" applyBorder="1" applyAlignment="1">
      <alignment vertical="center"/>
      <protection/>
    </xf>
    <xf numFmtId="41" fontId="11" fillId="0" borderId="5" xfId="22" applyNumberFormat="1" applyFont="1" applyFill="1" applyBorder="1" applyAlignment="1">
      <alignment vertical="center"/>
      <protection/>
    </xf>
    <xf numFmtId="41" fontId="13" fillId="0" borderId="5" xfId="22" applyNumberFormat="1" applyFont="1" applyFill="1" applyBorder="1" applyAlignment="1">
      <alignment vertical="center"/>
      <protection/>
    </xf>
    <xf numFmtId="173" fontId="13" fillId="0" borderId="5" xfId="22" applyNumberFormat="1" applyFont="1" applyFill="1" applyBorder="1" applyAlignment="1">
      <alignment vertical="center"/>
      <protection/>
    </xf>
    <xf numFmtId="41" fontId="13" fillId="0" borderId="14" xfId="22" applyNumberFormat="1" applyFont="1" applyFill="1" applyBorder="1" applyAlignment="1">
      <alignment vertical="center"/>
      <protection/>
    </xf>
    <xf numFmtId="170" fontId="2" fillId="0" borderId="0" xfId="15" applyNumberFormat="1" applyFont="1" applyFill="1" applyBorder="1" applyAlignment="1">
      <alignment horizontal="left"/>
    </xf>
    <xf numFmtId="170" fontId="2" fillId="0" borderId="7" xfId="15" applyNumberFormat="1" applyFont="1" applyBorder="1" applyAlignment="1">
      <alignment horizontal="left"/>
    </xf>
    <xf numFmtId="0" fontId="2" fillId="0" borderId="0" xfId="0" applyFont="1" applyAlignment="1">
      <alignment horizontal="left"/>
    </xf>
    <xf numFmtId="43" fontId="2" fillId="0" borderId="15" xfId="15" applyNumberFormat="1" applyFont="1" applyBorder="1" applyAlignment="1">
      <alignment horizontal="left"/>
    </xf>
    <xf numFmtId="173" fontId="13" fillId="0" borderId="6" xfId="22" applyNumberFormat="1" applyFont="1" applyBorder="1" applyAlignment="1">
      <alignment horizontal="center" vertical="center"/>
      <protection/>
    </xf>
    <xf numFmtId="170" fontId="0" fillId="0" borderId="0" xfId="15" applyNumberFormat="1" applyFont="1" applyAlignment="1">
      <alignment horizontal="center"/>
    </xf>
    <xf numFmtId="170" fontId="23" fillId="0" borderId="0" xfId="15" applyNumberFormat="1" applyFont="1" applyAlignment="1">
      <alignment/>
    </xf>
    <xf numFmtId="173" fontId="1" fillId="0" borderId="0" xfId="16" applyNumberFormat="1" applyFont="1" applyAlignment="1">
      <alignment/>
    </xf>
    <xf numFmtId="41" fontId="2" fillId="0" borderId="7" xfId="16" applyFont="1" applyBorder="1" applyAlignment="1">
      <alignment vertical="top" wrapText="1"/>
    </xf>
    <xf numFmtId="41" fontId="11" fillId="0" borderId="4" xfId="16" applyFont="1" applyFill="1" applyBorder="1" applyAlignment="1">
      <alignment vertical="center"/>
    </xf>
    <xf numFmtId="3" fontId="0" fillId="0" borderId="5" xfId="0" applyNumberFormat="1" applyBorder="1" applyAlignment="1">
      <alignment horizontal="right" vertical="center"/>
    </xf>
    <xf numFmtId="0" fontId="0" fillId="0" borderId="0" xfId="0" applyAlignment="1">
      <alignment horizontal="right" vertical="center"/>
    </xf>
    <xf numFmtId="3" fontId="0" fillId="0" borderId="5" xfId="15" applyNumberFormat="1" applyBorder="1" applyAlignment="1">
      <alignment horizontal="center" vertical="center"/>
    </xf>
    <xf numFmtId="170" fontId="2" fillId="0" borderId="0" xfId="15" applyNumberFormat="1" applyFont="1" applyAlignment="1">
      <alignment/>
    </xf>
    <xf numFmtId="14" fontId="12" fillId="0" borderId="5" xfId="22" applyNumberFormat="1" applyFont="1" applyFill="1" applyBorder="1" applyAlignment="1">
      <alignment horizontal="center" vertical="center"/>
      <protection/>
    </xf>
    <xf numFmtId="0" fontId="24" fillId="0" borderId="16" xfId="0" applyFont="1" applyBorder="1" applyAlignment="1">
      <alignment horizontal="center" vertical="top" wrapText="1"/>
    </xf>
    <xf numFmtId="0" fontId="24" fillId="0" borderId="17" xfId="0" applyFont="1" applyBorder="1" applyAlignment="1">
      <alignment horizontal="center" vertical="top" wrapText="1"/>
    </xf>
    <xf numFmtId="17" fontId="2" fillId="0" borderId="16" xfId="0" applyNumberFormat="1" applyFont="1" applyBorder="1" applyAlignment="1">
      <alignment horizontal="center" vertical="top" wrapText="1"/>
    </xf>
    <xf numFmtId="3" fontId="2" fillId="0" borderId="16" xfId="0" applyNumberFormat="1" applyFont="1" applyBorder="1" applyAlignment="1">
      <alignment horizontal="center" vertical="top" wrapText="1"/>
    </xf>
    <xf numFmtId="0" fontId="2" fillId="0" borderId="16" xfId="0" applyFont="1" applyBorder="1" applyAlignment="1">
      <alignment horizontal="center" vertical="top" wrapText="1"/>
    </xf>
    <xf numFmtId="0" fontId="25" fillId="0" borderId="0" xfId="0" applyFont="1" applyAlignment="1">
      <alignment/>
    </xf>
    <xf numFmtId="2" fontId="2" fillId="0" borderId="16" xfId="0" applyNumberFormat="1" applyFont="1" applyBorder="1" applyAlignment="1">
      <alignment horizontal="center" vertical="top" wrapText="1"/>
    </xf>
    <xf numFmtId="170" fontId="2" fillId="0" borderId="16" xfId="15" applyNumberFormat="1" applyFont="1" applyBorder="1" applyAlignment="1">
      <alignment horizontal="right" vertical="top" wrapText="1"/>
    </xf>
    <xf numFmtId="0" fontId="2" fillId="0" borderId="0" xfId="0" applyFont="1" applyAlignment="1">
      <alignment horizontal="left" wrapText="1"/>
    </xf>
    <xf numFmtId="0" fontId="0" fillId="0" borderId="5" xfId="0" applyBorder="1" applyAlignment="1">
      <alignment horizontal="left" vertical="center" wrapText="1"/>
    </xf>
    <xf numFmtId="3" fontId="0" fillId="0" borderId="3" xfId="15" applyNumberFormat="1" applyFont="1" applyBorder="1" applyAlignment="1">
      <alignment horizontal="right" vertical="center"/>
    </xf>
    <xf numFmtId="0" fontId="4" fillId="3" borderId="0" xfId="0" applyFont="1" applyFill="1" applyAlignment="1">
      <alignment horizontal="right" vertical="top" wrapText="1"/>
    </xf>
    <xf numFmtId="3" fontId="2" fillId="0" borderId="16" xfId="0" applyNumberFormat="1" applyFont="1" applyBorder="1" applyAlignment="1">
      <alignment horizontal="right" vertical="top" wrapText="1"/>
    </xf>
    <xf numFmtId="0" fontId="2" fillId="0" borderId="16" xfId="0" applyFont="1" applyBorder="1" applyAlignment="1" quotePrefix="1">
      <alignment horizontal="center" vertical="top" wrapText="1"/>
    </xf>
    <xf numFmtId="0" fontId="0" fillId="0" borderId="5" xfId="0" applyBorder="1" applyAlignment="1" quotePrefix="1">
      <alignment horizontal="left" vertical="center"/>
    </xf>
    <xf numFmtId="170" fontId="0" fillId="0" borderId="3" xfId="15" applyNumberFormat="1" applyFont="1" applyBorder="1" applyAlignment="1">
      <alignment horizontal="right" vertical="center"/>
    </xf>
    <xf numFmtId="170" fontId="0" fillId="0" borderId="7" xfId="15" applyNumberFormat="1" applyBorder="1" applyAlignment="1">
      <alignment horizontal="right" vertical="center"/>
    </xf>
    <xf numFmtId="0" fontId="4" fillId="0" borderId="0" xfId="0" applyFont="1" applyAlignment="1">
      <alignment horizontal="left" vertical="top" wrapText="1"/>
    </xf>
    <xf numFmtId="0" fontId="2" fillId="3" borderId="0" xfId="0" applyFont="1" applyFill="1" applyBorder="1" applyAlignment="1">
      <alignment horizontal="justify" wrapText="1" shrinkToFit="1"/>
    </xf>
    <xf numFmtId="0" fontId="2" fillId="0" borderId="0" xfId="0" applyFont="1" applyFill="1" applyAlignment="1">
      <alignment horizontal="justify" vertical="top" wrapText="1"/>
    </xf>
    <xf numFmtId="0" fontId="1" fillId="0" borderId="0" xfId="0" applyFont="1" applyFill="1" applyAlignment="1">
      <alignment vertical="top" wrapText="1"/>
    </xf>
    <xf numFmtId="0" fontId="1" fillId="0" borderId="0" xfId="0" applyFont="1" applyAlignment="1">
      <alignment vertical="top" wrapText="1"/>
    </xf>
    <xf numFmtId="0" fontId="2" fillId="0" borderId="0" xfId="0" applyFont="1" applyAlignment="1">
      <alignment horizontal="left" vertical="top" wrapText="1"/>
    </xf>
    <xf numFmtId="0" fontId="4" fillId="0" borderId="0" xfId="0" applyFont="1" applyAlignment="1">
      <alignment vertical="top" wrapText="1"/>
    </xf>
    <xf numFmtId="0" fontId="2" fillId="0" borderId="0" xfId="0" applyFont="1" applyAlignment="1">
      <alignment horizontal="justify" wrapText="1"/>
    </xf>
    <xf numFmtId="0" fontId="2" fillId="0" borderId="0" xfId="0" applyFont="1" applyAlignment="1">
      <alignment horizontal="left" wrapText="1"/>
    </xf>
    <xf numFmtId="0" fontId="2" fillId="0" borderId="0" xfId="0" applyFont="1" applyFill="1" applyAlignment="1">
      <alignment horizontal="left" vertical="top" wrapText="1"/>
    </xf>
    <xf numFmtId="170" fontId="0" fillId="0" borderId="0" xfId="15" applyNumberFormat="1" applyFont="1" applyAlignment="1">
      <alignment/>
    </xf>
    <xf numFmtId="0" fontId="3" fillId="0" borderId="0" xfId="0" applyFont="1" applyAlignment="1">
      <alignment horizontal="left" vertical="center" wrapText="1"/>
    </xf>
    <xf numFmtId="49" fontId="12" fillId="0" borderId="1" xfId="22" applyNumberFormat="1" applyFont="1" applyFill="1" applyBorder="1" applyAlignment="1">
      <alignment horizontal="center" vertical="center"/>
      <protection/>
    </xf>
    <xf numFmtId="49" fontId="12" fillId="0" borderId="18" xfId="22" applyNumberFormat="1" applyFont="1" applyFill="1" applyBorder="1" applyAlignment="1">
      <alignment horizontal="center" vertical="center"/>
      <protection/>
    </xf>
    <xf numFmtId="49" fontId="12" fillId="0" borderId="8" xfId="22" applyNumberFormat="1" applyFont="1" applyFill="1" applyBorder="1" applyAlignment="1">
      <alignment horizontal="center" vertical="center"/>
      <protection/>
    </xf>
    <xf numFmtId="0" fontId="18" fillId="3" borderId="0" xfId="0" applyFont="1" applyFill="1" applyAlignment="1">
      <alignment horizontal="center" vertical="top" wrapText="1"/>
    </xf>
    <xf numFmtId="0" fontId="3" fillId="3" borderId="0" xfId="22" applyFont="1" applyFill="1" applyAlignment="1">
      <alignment horizontal="center" vertical="top"/>
      <protection/>
    </xf>
    <xf numFmtId="0" fontId="4" fillId="3" borderId="0" xfId="22" applyFont="1" applyFill="1" applyAlignment="1">
      <alignment horizontal="center" vertical="center"/>
      <protection/>
    </xf>
    <xf numFmtId="0" fontId="20" fillId="3" borderId="0" xfId="0" applyFont="1" applyFill="1" applyAlignment="1">
      <alignment horizontal="center" vertical="top" wrapText="1"/>
    </xf>
    <xf numFmtId="170" fontId="3" fillId="3" borderId="0" xfId="0" applyNumberFormat="1" applyFont="1" applyFill="1" applyAlignment="1" quotePrefix="1">
      <alignment horizontal="center" vertical="top" wrapText="1"/>
    </xf>
    <xf numFmtId="170" fontId="4" fillId="3" borderId="0" xfId="0" applyNumberFormat="1" applyFont="1" applyFill="1" applyAlignment="1">
      <alignment horizontal="center" vertical="center"/>
    </xf>
    <xf numFmtId="0" fontId="3" fillId="3" borderId="0" xfId="0" applyFont="1" applyFill="1" applyAlignment="1">
      <alignment horizontal="center" vertical="top"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2" fillId="0" borderId="0" xfId="0" applyFont="1" applyBorder="1" applyAlignment="1">
      <alignment horizontal="left" wrapText="1"/>
    </xf>
    <xf numFmtId="0" fontId="2" fillId="0" borderId="0" xfId="0" applyFont="1" applyBorder="1" applyAlignment="1" quotePrefix="1">
      <alignment horizontal="left" wrapText="1"/>
    </xf>
    <xf numFmtId="0" fontId="19" fillId="3" borderId="0" xfId="0" applyFont="1" applyFill="1" applyAlignment="1">
      <alignment horizontal="center" vertical="top" wrapText="1"/>
    </xf>
    <xf numFmtId="0" fontId="4" fillId="3" borderId="0" xfId="0" applyFont="1" applyFill="1" applyAlignment="1">
      <alignment horizontal="center" vertical="top" wrapText="1"/>
    </xf>
    <xf numFmtId="0" fontId="1" fillId="3" borderId="0" xfId="0" applyFont="1" applyFill="1" applyAlignment="1">
      <alignment horizontal="center" vertical="top" wrapText="1"/>
    </xf>
    <xf numFmtId="0" fontId="2" fillId="0" borderId="0" xfId="0" applyNumberFormat="1" applyFont="1" applyAlignment="1">
      <alignment horizontal="justify" vertical="top" wrapText="1"/>
    </xf>
    <xf numFmtId="0" fontId="1" fillId="0" borderId="0" xfId="0" applyFont="1" applyAlignment="1">
      <alignment/>
    </xf>
    <xf numFmtId="0" fontId="4" fillId="0" borderId="0" xfId="0" applyFont="1" applyFill="1" applyAlignment="1">
      <alignment horizontal="justify" vertical="top" wrapText="1"/>
    </xf>
    <xf numFmtId="0" fontId="1" fillId="0" borderId="0" xfId="0" applyFont="1" applyFill="1" applyAlignment="1">
      <alignment horizontal="justify" vertical="top" wrapText="1"/>
    </xf>
    <xf numFmtId="0" fontId="5" fillId="0" borderId="0" xfId="0" applyFont="1" applyAlignment="1">
      <alignment horizontal="left" vertical="top" wrapText="1"/>
    </xf>
    <xf numFmtId="0" fontId="2" fillId="0" borderId="0" xfId="0" applyFont="1" applyAlignment="1" quotePrefix="1">
      <alignment horizontal="left" vertical="top" wrapText="1"/>
    </xf>
    <xf numFmtId="41" fontId="2" fillId="0" borderId="9" xfId="0" applyNumberFormat="1" applyFont="1" applyBorder="1" applyAlignment="1">
      <alignment horizontal="left" vertical="top" wrapText="1" indent="1"/>
    </xf>
    <xf numFmtId="41" fontId="2" fillId="0" borderId="18" xfId="0" applyNumberFormat="1" applyFont="1" applyBorder="1" applyAlignment="1">
      <alignment horizontal="left" vertical="top" wrapText="1" indent="1"/>
    </xf>
    <xf numFmtId="0" fontId="2" fillId="0" borderId="0" xfId="0" applyFont="1" applyBorder="1" applyAlignment="1">
      <alignment horizontal="left" vertical="top" wrapText="1"/>
    </xf>
    <xf numFmtId="0" fontId="6" fillId="0" borderId="0" xfId="0" applyFont="1" applyBorder="1" applyAlignment="1">
      <alignment horizontal="left" vertical="top" wrapText="1"/>
    </xf>
    <xf numFmtId="0" fontId="2" fillId="0" borderId="0" xfId="0" applyFont="1" applyBorder="1" applyAlignment="1">
      <alignment horizontal="center" vertical="top" wrapText="1"/>
    </xf>
    <xf numFmtId="41" fontId="2" fillId="0" borderId="13" xfId="0" applyNumberFormat="1" applyFont="1" applyBorder="1" applyAlignment="1">
      <alignment horizontal="center" vertical="top" wrapText="1"/>
    </xf>
    <xf numFmtId="41" fontId="2" fillId="0" borderId="19" xfId="0" applyNumberFormat="1" applyFont="1" applyBorder="1" applyAlignment="1">
      <alignment horizontal="center" vertical="top" wrapText="1"/>
    </xf>
    <xf numFmtId="2" fontId="2" fillId="3" borderId="0" xfId="0" applyNumberFormat="1" applyFont="1" applyFill="1" applyBorder="1" applyAlignment="1">
      <alignment horizontal="justify" vertical="top" wrapText="1"/>
    </xf>
    <xf numFmtId="0" fontId="1" fillId="3" borderId="0" xfId="0" applyFont="1" applyFill="1" applyAlignment="1">
      <alignment horizontal="justify" vertical="top" wrapText="1"/>
    </xf>
    <xf numFmtId="0" fontId="4" fillId="0" borderId="13" xfId="0" applyFont="1" applyBorder="1" applyAlignment="1">
      <alignment horizontal="left" vertical="top" wrapText="1"/>
    </xf>
    <xf numFmtId="41" fontId="2" fillId="0" borderId="20" xfId="0" applyNumberFormat="1" applyFont="1" applyBorder="1" applyAlignment="1">
      <alignment horizontal="center" vertical="top" wrapText="1"/>
    </xf>
    <xf numFmtId="41" fontId="2" fillId="0" borderId="11" xfId="0" applyNumberFormat="1" applyFont="1" applyBorder="1" applyAlignment="1">
      <alignment horizontal="center" vertical="top" wrapText="1"/>
    </xf>
    <xf numFmtId="41" fontId="4" fillId="0" borderId="1" xfId="0" applyNumberFormat="1" applyFont="1" applyFill="1" applyBorder="1" applyAlignment="1">
      <alignment horizontal="center" vertical="top" wrapText="1"/>
    </xf>
    <xf numFmtId="41" fontId="4" fillId="0" borderId="11" xfId="0" applyNumberFormat="1" applyFont="1" applyFill="1" applyBorder="1" applyAlignment="1">
      <alignment horizontal="center" vertical="top" wrapText="1"/>
    </xf>
    <xf numFmtId="41" fontId="4" fillId="0" borderId="2" xfId="0" applyNumberFormat="1" applyFont="1" applyFill="1" applyBorder="1" applyAlignment="1">
      <alignment horizontal="center" vertical="top" wrapText="1"/>
    </xf>
    <xf numFmtId="41" fontId="4" fillId="0" borderId="19" xfId="0" applyNumberFormat="1" applyFont="1" applyFill="1" applyBorder="1" applyAlignment="1">
      <alignment horizontal="center" vertical="top" wrapText="1"/>
    </xf>
    <xf numFmtId="41" fontId="2" fillId="0" borderId="0" xfId="0" applyNumberFormat="1" applyFont="1" applyBorder="1" applyAlignment="1">
      <alignment horizontal="center" vertical="top" wrapText="1"/>
    </xf>
    <xf numFmtId="41" fontId="2" fillId="0" borderId="12" xfId="0" applyNumberFormat="1" applyFont="1" applyBorder="1" applyAlignment="1">
      <alignment horizontal="center" vertical="top" wrapText="1"/>
    </xf>
    <xf numFmtId="0" fontId="2" fillId="0" borderId="0" xfId="0" applyFont="1" applyBorder="1" applyAlignment="1" quotePrefix="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0</xdr:row>
      <xdr:rowOff>47625</xdr:rowOff>
    </xdr:from>
    <xdr:to>
      <xdr:col>2</xdr:col>
      <xdr:colOff>247650</xdr:colOff>
      <xdr:row>4</xdr:row>
      <xdr:rowOff>47625</xdr:rowOff>
    </xdr:to>
    <xdr:pic>
      <xdr:nvPicPr>
        <xdr:cNvPr id="1" name="Picture 1"/>
        <xdr:cNvPicPr preferRelativeResize="1">
          <a:picLocks noChangeAspect="1"/>
        </xdr:cNvPicPr>
      </xdr:nvPicPr>
      <xdr:blipFill>
        <a:blip r:embed="rId1"/>
        <a:stretch>
          <a:fillRect/>
        </a:stretch>
      </xdr:blipFill>
      <xdr:spPr>
        <a:xfrm>
          <a:off x="2628900" y="47625"/>
          <a:ext cx="88582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0</xdr:row>
      <xdr:rowOff>28575</xdr:rowOff>
    </xdr:from>
    <xdr:to>
      <xdr:col>4</xdr:col>
      <xdr:colOff>142875</xdr:colOff>
      <xdr:row>4</xdr:row>
      <xdr:rowOff>28575</xdr:rowOff>
    </xdr:to>
    <xdr:pic>
      <xdr:nvPicPr>
        <xdr:cNvPr id="1" name="Picture 1"/>
        <xdr:cNvPicPr preferRelativeResize="1">
          <a:picLocks noChangeAspect="1"/>
        </xdr:cNvPicPr>
      </xdr:nvPicPr>
      <xdr:blipFill>
        <a:blip r:embed="rId1"/>
        <a:stretch>
          <a:fillRect/>
        </a:stretch>
      </xdr:blipFill>
      <xdr:spPr>
        <a:xfrm>
          <a:off x="2447925" y="28575"/>
          <a:ext cx="809625"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323850</xdr:colOff>
      <xdr:row>11</xdr:row>
      <xdr:rowOff>104775</xdr:rowOff>
    </xdr:from>
    <xdr:to>
      <xdr:col>4</xdr:col>
      <xdr:colOff>1047750</xdr:colOff>
      <xdr:row>11</xdr:row>
      <xdr:rowOff>104775</xdr:rowOff>
    </xdr:to>
    <xdr:sp>
      <xdr:nvSpPr>
        <xdr:cNvPr id="1" name="Line 1"/>
        <xdr:cNvSpPr>
          <a:spLocks/>
        </xdr:cNvSpPr>
      </xdr:nvSpPr>
      <xdr:spPr>
        <a:xfrm>
          <a:off x="5133975" y="2057400"/>
          <a:ext cx="72390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11</xdr:row>
      <xdr:rowOff>104775</xdr:rowOff>
    </xdr:from>
    <xdr:to>
      <xdr:col>3</xdr:col>
      <xdr:colOff>781050</xdr:colOff>
      <xdr:row>11</xdr:row>
      <xdr:rowOff>104775</xdr:rowOff>
    </xdr:to>
    <xdr:sp>
      <xdr:nvSpPr>
        <xdr:cNvPr id="2" name="Line 2"/>
        <xdr:cNvSpPr>
          <a:spLocks/>
        </xdr:cNvSpPr>
      </xdr:nvSpPr>
      <xdr:spPr>
        <a:xfrm>
          <a:off x="3705225" y="2057400"/>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257175</xdr:colOff>
      <xdr:row>0</xdr:row>
      <xdr:rowOff>47625</xdr:rowOff>
    </xdr:from>
    <xdr:to>
      <xdr:col>4</xdr:col>
      <xdr:colOff>76200</xdr:colOff>
      <xdr:row>4</xdr:row>
      <xdr:rowOff>47625</xdr:rowOff>
    </xdr:to>
    <xdr:pic>
      <xdr:nvPicPr>
        <xdr:cNvPr id="3" name="Picture 8"/>
        <xdr:cNvPicPr preferRelativeResize="1">
          <a:picLocks noChangeAspect="1"/>
        </xdr:cNvPicPr>
      </xdr:nvPicPr>
      <xdr:blipFill>
        <a:blip r:embed="rId1"/>
        <a:stretch>
          <a:fillRect/>
        </a:stretch>
      </xdr:blipFill>
      <xdr:spPr>
        <a:xfrm>
          <a:off x="3933825" y="47625"/>
          <a:ext cx="952500" cy="647700"/>
        </a:xfrm>
        <a:prstGeom prst="rect">
          <a:avLst/>
        </a:prstGeom>
        <a:noFill/>
        <a:ln w="9525" cmpd="sng">
          <a:noFill/>
        </a:ln>
      </xdr:spPr>
    </xdr:pic>
    <xdr:clientData/>
  </xdr:twoCellAnchor>
  <xdr:twoCellAnchor>
    <xdr:from>
      <xdr:col>4</xdr:col>
      <xdr:colOff>323850</xdr:colOff>
      <xdr:row>31</xdr:row>
      <xdr:rowOff>104775</xdr:rowOff>
    </xdr:from>
    <xdr:to>
      <xdr:col>4</xdr:col>
      <xdr:colOff>1047750</xdr:colOff>
      <xdr:row>31</xdr:row>
      <xdr:rowOff>104775</xdr:rowOff>
    </xdr:to>
    <xdr:sp>
      <xdr:nvSpPr>
        <xdr:cNvPr id="4" name="Line 11"/>
        <xdr:cNvSpPr>
          <a:spLocks/>
        </xdr:cNvSpPr>
      </xdr:nvSpPr>
      <xdr:spPr>
        <a:xfrm>
          <a:off x="5133975" y="5648325"/>
          <a:ext cx="72390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31</xdr:row>
      <xdr:rowOff>104775</xdr:rowOff>
    </xdr:from>
    <xdr:to>
      <xdr:col>3</xdr:col>
      <xdr:colOff>781050</xdr:colOff>
      <xdr:row>31</xdr:row>
      <xdr:rowOff>104775</xdr:rowOff>
    </xdr:to>
    <xdr:sp>
      <xdr:nvSpPr>
        <xdr:cNvPr id="5" name="Line 12"/>
        <xdr:cNvSpPr>
          <a:spLocks/>
        </xdr:cNvSpPr>
      </xdr:nvSpPr>
      <xdr:spPr>
        <a:xfrm>
          <a:off x="3705225" y="5648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2095500</xdr:colOff>
      <xdr:row>0</xdr:row>
      <xdr:rowOff>9525</xdr:rowOff>
    </xdr:from>
    <xdr:to>
      <xdr:col>2</xdr:col>
      <xdr:colOff>104775</xdr:colOff>
      <xdr:row>4</xdr:row>
      <xdr:rowOff>9525</xdr:rowOff>
    </xdr:to>
    <xdr:pic>
      <xdr:nvPicPr>
        <xdr:cNvPr id="1" name="Picture 1"/>
        <xdr:cNvPicPr preferRelativeResize="1">
          <a:picLocks noChangeAspect="1"/>
        </xdr:cNvPicPr>
      </xdr:nvPicPr>
      <xdr:blipFill>
        <a:blip r:embed="rId1"/>
        <a:stretch>
          <a:fillRect/>
        </a:stretch>
      </xdr:blipFill>
      <xdr:spPr>
        <a:xfrm>
          <a:off x="2457450" y="9525"/>
          <a:ext cx="78105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0</xdr:row>
      <xdr:rowOff>28575</xdr:rowOff>
    </xdr:from>
    <xdr:to>
      <xdr:col>6</xdr:col>
      <xdr:colOff>161925</xdr:colOff>
      <xdr:row>6</xdr:row>
      <xdr:rowOff>66675</xdr:rowOff>
    </xdr:to>
    <xdr:pic>
      <xdr:nvPicPr>
        <xdr:cNvPr id="1" name="Picture 1"/>
        <xdr:cNvPicPr preferRelativeResize="1">
          <a:picLocks noChangeAspect="1"/>
        </xdr:cNvPicPr>
      </xdr:nvPicPr>
      <xdr:blipFill>
        <a:blip r:embed="rId1"/>
        <a:stretch>
          <a:fillRect/>
        </a:stretch>
      </xdr:blipFill>
      <xdr:spPr>
        <a:xfrm>
          <a:off x="2733675" y="28575"/>
          <a:ext cx="1695450" cy="1009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w\Local%20Settings\Temporary%20Internet%20Files\OLK21\EPS%20Q2%2020050816%20KPM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sic EPS"/>
      <sheetName val="Diluted EPS"/>
      <sheetName val="Sheet2"/>
      <sheetName val="Sheet1"/>
    </sheetNames>
    <sheetDataSet>
      <sheetData sheetId="2">
        <row r="23">
          <cell r="E23">
            <v>247794.47513812152</v>
          </cell>
          <cell r="G23">
            <v>492865.9340659341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6:E48"/>
  <sheetViews>
    <sheetView workbookViewId="0" topLeftCell="A1">
      <selection activeCell="B37" sqref="B37"/>
    </sheetView>
  </sheetViews>
  <sheetFormatPr defaultColWidth="9.140625" defaultRowHeight="12.75"/>
  <cols>
    <col min="1" max="1" width="32.140625" style="0" customWidth="1"/>
    <col min="2" max="2" width="16.8515625" style="0" customWidth="1"/>
    <col min="3" max="3" width="15.00390625" style="0" customWidth="1"/>
    <col min="4" max="4" width="15.7109375" style="0" customWidth="1"/>
    <col min="5" max="5" width="15.28125" style="0" customWidth="1"/>
  </cols>
  <sheetData>
    <row r="6" spans="1:5" ht="19.5">
      <c r="A6" s="212" t="s">
        <v>170</v>
      </c>
      <c r="B6" s="212"/>
      <c r="C6" s="212"/>
      <c r="D6" s="212"/>
      <c r="E6" s="212"/>
    </row>
    <row r="7" spans="1:5" ht="13.5">
      <c r="A7" s="213" t="s">
        <v>0</v>
      </c>
      <c r="B7" s="213"/>
      <c r="C7" s="213"/>
      <c r="D7" s="213"/>
      <c r="E7" s="213"/>
    </row>
    <row r="8" spans="1:5" ht="15.75">
      <c r="A8" s="214" t="s">
        <v>77</v>
      </c>
      <c r="B8" s="214"/>
      <c r="C8" s="214"/>
      <c r="D8" s="214"/>
      <c r="E8" s="214"/>
    </row>
    <row r="9" spans="1:5" ht="15.75">
      <c r="A9" s="214" t="s">
        <v>201</v>
      </c>
      <c r="B9" s="214"/>
      <c r="C9" s="214"/>
      <c r="D9" s="214"/>
      <c r="E9" s="214"/>
    </row>
    <row r="11" spans="1:5" ht="16.5">
      <c r="A11" s="67"/>
      <c r="B11" s="209" t="s">
        <v>78</v>
      </c>
      <c r="C11" s="210"/>
      <c r="D11" s="211" t="s">
        <v>79</v>
      </c>
      <c r="E11" s="210"/>
    </row>
    <row r="12" spans="1:5" ht="16.5">
      <c r="A12" s="68"/>
      <c r="B12" s="69" t="s">
        <v>61</v>
      </c>
      <c r="C12" s="70" t="s">
        <v>80</v>
      </c>
      <c r="D12" s="70" t="s">
        <v>61</v>
      </c>
      <c r="E12" s="69" t="s">
        <v>80</v>
      </c>
    </row>
    <row r="13" spans="1:5" ht="16.5">
      <c r="A13" s="68"/>
      <c r="B13" s="71" t="s">
        <v>81</v>
      </c>
      <c r="C13" s="72" t="s">
        <v>82</v>
      </c>
      <c r="D13" s="72" t="s">
        <v>81</v>
      </c>
      <c r="E13" s="71" t="s">
        <v>82</v>
      </c>
    </row>
    <row r="14" spans="1:5" ht="16.5">
      <c r="A14" s="68"/>
      <c r="B14" s="71" t="s">
        <v>63</v>
      </c>
      <c r="C14" s="72" t="s">
        <v>63</v>
      </c>
      <c r="D14" s="72" t="s">
        <v>83</v>
      </c>
      <c r="E14" s="71" t="s">
        <v>84</v>
      </c>
    </row>
    <row r="15" spans="1:5" ht="16.5">
      <c r="A15" s="68"/>
      <c r="B15" s="179" t="s">
        <v>202</v>
      </c>
      <c r="C15" s="179" t="s">
        <v>203</v>
      </c>
      <c r="D15" s="179" t="s">
        <v>202</v>
      </c>
      <c r="E15" s="179" t="s">
        <v>203</v>
      </c>
    </row>
    <row r="16" spans="1:5" ht="16.5">
      <c r="A16" s="73"/>
      <c r="B16" s="154" t="s">
        <v>26</v>
      </c>
      <c r="C16" s="146" t="s">
        <v>145</v>
      </c>
      <c r="D16" s="146" t="s">
        <v>145</v>
      </c>
      <c r="E16" s="146" t="s">
        <v>26</v>
      </c>
    </row>
    <row r="17" spans="1:5" ht="16.5">
      <c r="A17" s="67" t="s">
        <v>19</v>
      </c>
      <c r="B17" s="174">
        <v>26487</v>
      </c>
      <c r="C17" s="104">
        <v>20127</v>
      </c>
      <c r="D17" s="174">
        <f>22205+B17</f>
        <v>48692</v>
      </c>
      <c r="E17" s="104">
        <f>19375+C17</f>
        <v>39502</v>
      </c>
    </row>
    <row r="18" spans="1:5" ht="16.5">
      <c r="A18" s="68" t="s">
        <v>146</v>
      </c>
      <c r="B18" s="147">
        <v>-13043</v>
      </c>
      <c r="C18" s="106">
        <v>-10506</v>
      </c>
      <c r="D18" s="147">
        <f>-11716+B18</f>
        <v>-24759</v>
      </c>
      <c r="E18" s="106">
        <f>-9497+C18</f>
        <v>-20003</v>
      </c>
    </row>
    <row r="19" spans="1:5" ht="16.5">
      <c r="A19" s="68" t="s">
        <v>147</v>
      </c>
      <c r="B19" s="161">
        <f>SUM(B17:B18)</f>
        <v>13444</v>
      </c>
      <c r="C19" s="161">
        <f>SUM(C17:C18)</f>
        <v>9621</v>
      </c>
      <c r="D19" s="161">
        <f>SUM(D17:D18)</f>
        <v>23933</v>
      </c>
      <c r="E19" s="161">
        <f>SUM(E17:E18)</f>
        <v>19499</v>
      </c>
    </row>
    <row r="20" spans="1:5" ht="16.5">
      <c r="A20" s="68"/>
      <c r="B20" s="161"/>
      <c r="C20" s="105"/>
      <c r="D20" s="161"/>
      <c r="E20" s="105"/>
    </row>
    <row r="21" spans="1:5" ht="16.5">
      <c r="A21" s="68" t="s">
        <v>85</v>
      </c>
      <c r="B21" s="161">
        <v>373</v>
      </c>
      <c r="C21" s="105">
        <v>297</v>
      </c>
      <c r="D21" s="161">
        <f>298+B21</f>
        <v>671</v>
      </c>
      <c r="E21" s="105">
        <f>379+C21</f>
        <v>676</v>
      </c>
    </row>
    <row r="22" spans="1:5" ht="16.5">
      <c r="A22" s="68" t="s">
        <v>148</v>
      </c>
      <c r="B22" s="161">
        <v>-2121</v>
      </c>
      <c r="C22" s="105">
        <v>-1405</v>
      </c>
      <c r="D22" s="161">
        <f>-1695+B22</f>
        <v>-3816</v>
      </c>
      <c r="E22" s="105">
        <f>-1409+C22</f>
        <v>-2814</v>
      </c>
    </row>
    <row r="23" spans="1:5" ht="16.5">
      <c r="A23" s="68" t="s">
        <v>149</v>
      </c>
      <c r="B23" s="161">
        <v>-1735</v>
      </c>
      <c r="C23" s="105">
        <v>-1164</v>
      </c>
      <c r="D23" s="161">
        <f>-1429+B23</f>
        <v>-3164</v>
      </c>
      <c r="E23" s="105">
        <f>-1031+C23</f>
        <v>-2195</v>
      </c>
    </row>
    <row r="24" spans="1:5" ht="16.5">
      <c r="A24" s="155" t="s">
        <v>150</v>
      </c>
      <c r="B24" s="147">
        <v>-707</v>
      </c>
      <c r="C24" s="106">
        <v>-339</v>
      </c>
      <c r="D24" s="147">
        <f>-282+B24</f>
        <v>-989</v>
      </c>
      <c r="E24" s="106">
        <f>-797+C24</f>
        <v>-1136</v>
      </c>
    </row>
    <row r="25" spans="1:5" ht="16.5">
      <c r="A25" s="156" t="s">
        <v>151</v>
      </c>
      <c r="B25" s="162">
        <f>SUM(B19:B24)</f>
        <v>9254</v>
      </c>
      <c r="C25" s="162">
        <f>SUM(C19:C24)</f>
        <v>7010</v>
      </c>
      <c r="D25" s="162">
        <f>SUM(D19:D24)</f>
        <v>16635</v>
      </c>
      <c r="E25" s="162">
        <f>SUM(E19:E24)</f>
        <v>14030</v>
      </c>
    </row>
    <row r="26" spans="1:5" ht="16.5">
      <c r="A26" s="68" t="s">
        <v>86</v>
      </c>
      <c r="B26" s="161">
        <v>-26</v>
      </c>
      <c r="C26" s="105">
        <v>-26</v>
      </c>
      <c r="D26" s="161">
        <f>-26+B26</f>
        <v>-52</v>
      </c>
      <c r="E26" s="105">
        <f>-26+C26</f>
        <v>-52</v>
      </c>
    </row>
    <row r="27" spans="1:5" ht="18.75" customHeight="1">
      <c r="A27" s="155" t="s">
        <v>195</v>
      </c>
      <c r="B27" s="147">
        <v>127</v>
      </c>
      <c r="C27" s="106">
        <v>3</v>
      </c>
      <c r="D27" s="147">
        <f>113+B27</f>
        <v>240</v>
      </c>
      <c r="E27" s="106">
        <f>94+C27</f>
        <v>97</v>
      </c>
    </row>
    <row r="28" spans="1:5" ht="26.25" customHeight="1">
      <c r="A28" s="157" t="s">
        <v>115</v>
      </c>
      <c r="B28" s="162">
        <f>SUM(B25:B27)</f>
        <v>9355</v>
      </c>
      <c r="C28" s="162">
        <f>SUM(C25:C27)</f>
        <v>6987</v>
      </c>
      <c r="D28" s="162">
        <f>SUM(D25:D27)</f>
        <v>16823</v>
      </c>
      <c r="E28" s="162">
        <f>SUM(E25:E27)</f>
        <v>14075</v>
      </c>
    </row>
    <row r="29" spans="1:5" ht="16.5">
      <c r="A29" s="68" t="s">
        <v>36</v>
      </c>
      <c r="B29" s="147">
        <v>-3690</v>
      </c>
      <c r="C29" s="106">
        <v>-1063</v>
      </c>
      <c r="D29" s="147">
        <f>-1563+B29</f>
        <v>-5253</v>
      </c>
      <c r="E29" s="106">
        <f>-1463+C29</f>
        <v>-2526</v>
      </c>
    </row>
    <row r="30" spans="1:5" ht="33.75" customHeight="1">
      <c r="A30" s="158" t="s">
        <v>116</v>
      </c>
      <c r="B30" s="162">
        <f>SUM(B28:B29)</f>
        <v>5665</v>
      </c>
      <c r="C30" s="162">
        <f>SUM(C28:C29)</f>
        <v>5924</v>
      </c>
      <c r="D30" s="162">
        <f>SUM(D28:D29)</f>
        <v>11570</v>
      </c>
      <c r="E30" s="162">
        <f>SUM(E28:E29)</f>
        <v>11549</v>
      </c>
    </row>
    <row r="31" spans="1:5" ht="16.5">
      <c r="A31" s="68" t="s">
        <v>87</v>
      </c>
      <c r="B31" s="161">
        <v>0</v>
      </c>
      <c r="C31" s="105" t="s">
        <v>121</v>
      </c>
      <c r="D31" s="161">
        <v>0</v>
      </c>
      <c r="E31" s="105" t="s">
        <v>121</v>
      </c>
    </row>
    <row r="32" spans="1:5" ht="16.5">
      <c r="A32" s="68" t="s">
        <v>117</v>
      </c>
      <c r="B32" s="161">
        <v>0</v>
      </c>
      <c r="C32" s="105" t="s">
        <v>121</v>
      </c>
      <c r="D32" s="161">
        <v>0</v>
      </c>
      <c r="E32" s="105" t="s">
        <v>121</v>
      </c>
    </row>
    <row r="33" spans="1:5" ht="17.25" thickBot="1">
      <c r="A33" s="156" t="s">
        <v>88</v>
      </c>
      <c r="B33" s="164">
        <f>SUM(B30:B31)</f>
        <v>5665</v>
      </c>
      <c r="C33" s="164">
        <f>SUM(C30:C31)</f>
        <v>5924</v>
      </c>
      <c r="D33" s="164">
        <f>SUM(D30:D31)</f>
        <v>11570</v>
      </c>
      <c r="E33" s="164">
        <f>SUM(E30:E31)</f>
        <v>11549</v>
      </c>
    </row>
    <row r="34" spans="1:5" ht="17.25" thickTop="1">
      <c r="A34" s="68"/>
      <c r="B34" s="162"/>
      <c r="C34" s="105"/>
      <c r="D34" s="162"/>
      <c r="E34" s="105"/>
    </row>
    <row r="35" spans="1:5" ht="16.5">
      <c r="A35" s="68" t="s">
        <v>152</v>
      </c>
      <c r="B35" s="163"/>
      <c r="C35" s="105"/>
      <c r="D35" s="163"/>
      <c r="E35" s="105"/>
    </row>
    <row r="36" spans="1:5" ht="16.5">
      <c r="A36" s="159" t="s">
        <v>118</v>
      </c>
      <c r="B36" s="109">
        <f>B33/+NOTES!E181*100</f>
        <v>4.305622949887799</v>
      </c>
      <c r="C36" s="109">
        <f>C33/NOTES!E181*100</f>
        <v>4.502473143007117</v>
      </c>
      <c r="D36" s="109">
        <f>D33/+NOTES!G181*100</f>
        <v>8.779437687197193</v>
      </c>
      <c r="E36" s="109">
        <f>E33*100/NOTES!G181</f>
        <v>8.763502666330197</v>
      </c>
    </row>
    <row r="37" spans="1:5" ht="16.5">
      <c r="A37" s="160" t="s">
        <v>119</v>
      </c>
      <c r="B37" s="169">
        <f>NOTES!E192</f>
        <v>4.280701129711833</v>
      </c>
      <c r="C37" s="169" t="s">
        <v>158</v>
      </c>
      <c r="D37" s="169">
        <f>NOTES!G192</f>
        <v>8.728504655274728</v>
      </c>
      <c r="E37" s="169" t="s">
        <v>158</v>
      </c>
    </row>
    <row r="38" spans="1:5" ht="16.5">
      <c r="A38" s="66"/>
      <c r="B38" s="65"/>
      <c r="C38" s="65"/>
      <c r="D38" s="65"/>
      <c r="E38" s="65"/>
    </row>
    <row r="39" spans="1:5" ht="16.5">
      <c r="A39" s="66"/>
      <c r="B39" s="65"/>
      <c r="C39" s="65"/>
      <c r="D39" s="65"/>
      <c r="E39" s="65"/>
    </row>
    <row r="40" spans="1:5" ht="16.5">
      <c r="A40" s="66"/>
      <c r="B40" s="65"/>
      <c r="C40" s="65"/>
      <c r="D40" s="65"/>
      <c r="E40" s="65"/>
    </row>
    <row r="41" spans="1:5" ht="13.5">
      <c r="A41" s="208" t="s">
        <v>200</v>
      </c>
      <c r="B41" s="208"/>
      <c r="C41" s="208"/>
      <c r="D41" s="208"/>
      <c r="E41" s="208"/>
    </row>
    <row r="42" spans="1:5" ht="16.5">
      <c r="A42" s="66"/>
      <c r="B42" s="65"/>
      <c r="C42" s="65"/>
      <c r="D42" s="65"/>
      <c r="E42" s="65"/>
    </row>
    <row r="43" spans="1:5" ht="16.5">
      <c r="A43" s="66"/>
      <c r="B43" s="65"/>
      <c r="C43" s="65"/>
      <c r="D43" s="65"/>
      <c r="E43" s="65"/>
    </row>
    <row r="44" spans="1:5" ht="16.5">
      <c r="A44" s="66"/>
      <c r="B44" s="65"/>
      <c r="C44" s="65"/>
      <c r="D44" s="65"/>
      <c r="E44" s="65"/>
    </row>
    <row r="45" spans="1:5" ht="16.5">
      <c r="A45" s="66"/>
      <c r="B45" s="65"/>
      <c r="C45" s="65"/>
      <c r="D45" s="65"/>
      <c r="E45" s="65"/>
    </row>
    <row r="46" spans="1:5" ht="16.5">
      <c r="A46" s="66"/>
      <c r="B46" s="65"/>
      <c r="C46" s="65"/>
      <c r="D46" s="65"/>
      <c r="E46" s="65"/>
    </row>
    <row r="47" spans="1:5" ht="16.5">
      <c r="A47" s="66"/>
      <c r="B47" s="65"/>
      <c r="C47" s="65"/>
      <c r="D47" s="65"/>
      <c r="E47" s="65"/>
    </row>
    <row r="48" spans="1:5" ht="16.5">
      <c r="A48" s="66"/>
      <c r="B48" s="65"/>
      <c r="C48" s="65"/>
      <c r="D48" s="65"/>
      <c r="E48" s="65"/>
    </row>
  </sheetData>
  <mergeCells count="7">
    <mergeCell ref="A41:E41"/>
    <mergeCell ref="B11:C11"/>
    <mergeCell ref="D11:E11"/>
    <mergeCell ref="A6:E6"/>
    <mergeCell ref="A7:E7"/>
    <mergeCell ref="A8:E8"/>
    <mergeCell ref="A9:E9"/>
  </mergeCells>
  <printOptions/>
  <pageMargins left="1.11" right="0.75" top="1" bottom="1" header="0.5" footer="0.5"/>
  <pageSetup fitToHeight="1" fitToWidth="1" orientation="portrait" scale="90" r:id="rId2"/>
  <headerFooter alignWithMargins="0">
    <oddFooter>&amp;CPage &amp;P of &amp;N&amp;R&amp;D&amp;T</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6:G92"/>
  <sheetViews>
    <sheetView workbookViewId="0" topLeftCell="A16">
      <selection activeCell="C38" sqref="C38"/>
    </sheetView>
  </sheetViews>
  <sheetFormatPr defaultColWidth="9.140625" defaultRowHeight="12.75"/>
  <cols>
    <col min="4" max="4" width="19.28125" style="0" customWidth="1"/>
    <col min="5" max="5" width="18.140625" style="0" customWidth="1"/>
    <col min="7" max="7" width="18.140625" style="0" customWidth="1"/>
  </cols>
  <sheetData>
    <row r="6" spans="1:7" ht="18.75" customHeight="1">
      <c r="A6" s="215" t="s">
        <v>169</v>
      </c>
      <c r="B6" s="215"/>
      <c r="C6" s="215"/>
      <c r="D6" s="215"/>
      <c r="E6" s="215"/>
      <c r="F6" s="215"/>
      <c r="G6" s="215"/>
    </row>
    <row r="7" spans="1:7" ht="13.5">
      <c r="A7" s="216" t="s">
        <v>0</v>
      </c>
      <c r="B7" s="216"/>
      <c r="C7" s="216"/>
      <c r="D7" s="216"/>
      <c r="E7" s="216"/>
      <c r="F7" s="216"/>
      <c r="G7" s="216"/>
    </row>
    <row r="8" spans="1:7" ht="15.75">
      <c r="A8" s="217" t="s">
        <v>57</v>
      </c>
      <c r="B8" s="217"/>
      <c r="C8" s="217"/>
      <c r="D8" s="217"/>
      <c r="E8" s="217"/>
      <c r="F8" s="217"/>
      <c r="G8" s="217"/>
    </row>
    <row r="9" spans="1:7" ht="15.75">
      <c r="A9" s="217" t="s">
        <v>204</v>
      </c>
      <c r="B9" s="217"/>
      <c r="C9" s="217"/>
      <c r="D9" s="217"/>
      <c r="E9" s="217"/>
      <c r="F9" s="217"/>
      <c r="G9" s="217"/>
    </row>
    <row r="10" spans="1:7" ht="15.75">
      <c r="A10" s="108"/>
      <c r="B10" s="108"/>
      <c r="C10" s="108"/>
      <c r="D10" s="108"/>
      <c r="E10" s="108"/>
      <c r="F10" s="108"/>
      <c r="G10" s="108"/>
    </row>
    <row r="11" spans="1:7" ht="15.75">
      <c r="A11" s="30"/>
      <c r="B11" s="31"/>
      <c r="C11" s="31"/>
      <c r="D11" s="31"/>
      <c r="E11" s="32" t="s">
        <v>58</v>
      </c>
      <c r="F11" s="32"/>
      <c r="G11" s="33" t="s">
        <v>58</v>
      </c>
    </row>
    <row r="12" spans="1:7" ht="15.75">
      <c r="A12" s="30"/>
      <c r="B12" s="31"/>
      <c r="C12" s="31"/>
      <c r="D12" s="31"/>
      <c r="E12" s="32" t="s">
        <v>59</v>
      </c>
      <c r="F12" s="32"/>
      <c r="G12" s="33" t="s">
        <v>60</v>
      </c>
    </row>
    <row r="13" spans="1:7" ht="15.75">
      <c r="A13" s="30"/>
      <c r="B13" s="31"/>
      <c r="C13" s="31"/>
      <c r="D13" s="31"/>
      <c r="E13" s="32" t="s">
        <v>61</v>
      </c>
      <c r="F13" s="32"/>
      <c r="G13" s="33" t="s">
        <v>62</v>
      </c>
    </row>
    <row r="14" spans="1:7" ht="15.75">
      <c r="A14" s="30"/>
      <c r="B14" s="31"/>
      <c r="C14" s="31"/>
      <c r="D14" s="31"/>
      <c r="E14" s="32" t="s">
        <v>81</v>
      </c>
      <c r="F14" s="32"/>
      <c r="G14" s="33" t="s">
        <v>110</v>
      </c>
    </row>
    <row r="15" spans="1:7" ht="15.75">
      <c r="A15" s="34"/>
      <c r="B15" s="31"/>
      <c r="C15" s="31"/>
      <c r="D15" s="31"/>
      <c r="E15" s="37" t="s">
        <v>205</v>
      </c>
      <c r="F15" s="37"/>
      <c r="G15" s="37" t="s">
        <v>174</v>
      </c>
    </row>
    <row r="16" spans="1:7" ht="15.75">
      <c r="A16" s="30"/>
      <c r="B16" s="31"/>
      <c r="C16" s="31"/>
      <c r="D16" s="31"/>
      <c r="E16" s="32" t="s">
        <v>26</v>
      </c>
      <c r="F16" s="32"/>
      <c r="G16" s="33" t="s">
        <v>26</v>
      </c>
    </row>
    <row r="17" spans="1:7" ht="15.75">
      <c r="A17" s="38" t="s">
        <v>64</v>
      </c>
      <c r="B17" s="31"/>
      <c r="C17" s="31"/>
      <c r="D17" s="31"/>
      <c r="E17" s="39"/>
      <c r="F17" s="39"/>
      <c r="G17" s="40"/>
    </row>
    <row r="18" spans="1:7" ht="15.75">
      <c r="A18" s="30"/>
      <c r="B18" s="31" t="s">
        <v>65</v>
      </c>
      <c r="C18" s="31"/>
      <c r="D18" s="31"/>
      <c r="E18" s="39">
        <v>52092</v>
      </c>
      <c r="F18" s="39"/>
      <c r="G18" s="39">
        <v>52058</v>
      </c>
    </row>
    <row r="19" spans="1:7" ht="15.75">
      <c r="A19" s="30"/>
      <c r="B19" s="31" t="s">
        <v>163</v>
      </c>
      <c r="C19" s="31"/>
      <c r="D19" s="31"/>
      <c r="E19" s="39">
        <v>1243</v>
      </c>
      <c r="F19" s="39"/>
      <c r="G19" s="39">
        <v>1003</v>
      </c>
    </row>
    <row r="20" spans="1:7" ht="15.75">
      <c r="A20" s="30"/>
      <c r="B20" s="31"/>
      <c r="C20" s="31"/>
      <c r="D20" s="31"/>
      <c r="E20" s="42">
        <f>SUM(E18:E19)</f>
        <v>53335</v>
      </c>
      <c r="F20" s="39"/>
      <c r="G20" s="42">
        <f>SUM(G18:G19)</f>
        <v>53061</v>
      </c>
    </row>
    <row r="21" spans="1:7" ht="15.75">
      <c r="A21" s="38" t="s">
        <v>66</v>
      </c>
      <c r="B21" s="30"/>
      <c r="C21" s="30"/>
      <c r="D21" s="30"/>
      <c r="E21" s="39"/>
      <c r="F21" s="39"/>
      <c r="G21" s="39"/>
    </row>
    <row r="22" spans="1:7" ht="15.75">
      <c r="A22" s="30"/>
      <c r="B22" s="31" t="s">
        <v>67</v>
      </c>
      <c r="C22" s="43"/>
      <c r="D22" s="44"/>
      <c r="E22" s="39">
        <v>15105</v>
      </c>
      <c r="F22" s="39"/>
      <c r="G22" s="39">
        <v>13761</v>
      </c>
    </row>
    <row r="23" spans="1:7" ht="15.75">
      <c r="A23" s="30"/>
      <c r="B23" s="31" t="s">
        <v>112</v>
      </c>
      <c r="C23" s="43"/>
      <c r="D23" s="44"/>
      <c r="E23" s="39">
        <v>27620</v>
      </c>
      <c r="F23" s="39"/>
      <c r="G23" s="39">
        <v>21787</v>
      </c>
    </row>
    <row r="24" spans="1:7" ht="15.75">
      <c r="A24" s="30"/>
      <c r="B24" s="111" t="s">
        <v>111</v>
      </c>
      <c r="C24" s="112"/>
      <c r="D24" s="113"/>
      <c r="E24" s="114">
        <v>4036</v>
      </c>
      <c r="F24" s="39"/>
      <c r="G24" s="114">
        <f>663</f>
        <v>663</v>
      </c>
    </row>
    <row r="25" spans="1:7" ht="15.75">
      <c r="A25" s="30"/>
      <c r="B25" s="111" t="s">
        <v>166</v>
      </c>
      <c r="C25" s="112"/>
      <c r="D25" s="113"/>
      <c r="E25" s="114">
        <v>15</v>
      </c>
      <c r="F25" s="39"/>
      <c r="G25" s="114">
        <v>1450</v>
      </c>
    </row>
    <row r="26" spans="1:7" ht="15.75">
      <c r="A26" s="30"/>
      <c r="B26" s="31" t="s">
        <v>109</v>
      </c>
      <c r="C26" s="43"/>
      <c r="D26" s="44"/>
      <c r="E26" s="39">
        <f>21190+8924</f>
        <v>30114</v>
      </c>
      <c r="F26" s="39"/>
      <c r="G26" s="39">
        <f>11759+14233</f>
        <v>25992</v>
      </c>
    </row>
    <row r="27" spans="1:7" ht="15.75">
      <c r="A27" s="30"/>
      <c r="B27" s="31"/>
      <c r="C27" s="31"/>
      <c r="D27" s="31"/>
      <c r="E27" s="42">
        <f>SUM(E22:E26)</f>
        <v>76890</v>
      </c>
      <c r="F27" s="39"/>
      <c r="G27" s="42">
        <f>SUM(G22:G26)</f>
        <v>63653</v>
      </c>
    </row>
    <row r="28" spans="1:7" ht="15.75">
      <c r="A28" s="38" t="s">
        <v>68</v>
      </c>
      <c r="B28" s="31"/>
      <c r="C28" s="31"/>
      <c r="D28" s="31"/>
      <c r="E28" s="39"/>
      <c r="F28" s="39"/>
      <c r="G28" s="39"/>
    </row>
    <row r="29" spans="1:7" ht="15.75">
      <c r="A29" s="30"/>
      <c r="B29" s="31" t="s">
        <v>113</v>
      </c>
      <c r="C29" s="43"/>
      <c r="D29" s="44"/>
      <c r="E29" s="39">
        <v>2557</v>
      </c>
      <c r="F29" s="39"/>
      <c r="G29" s="39">
        <v>2930</v>
      </c>
    </row>
    <row r="30" spans="1:7" ht="15.75">
      <c r="A30" s="30"/>
      <c r="B30" s="111" t="s">
        <v>114</v>
      </c>
      <c r="C30" s="112"/>
      <c r="D30" s="113"/>
      <c r="E30" s="114">
        <v>4314</v>
      </c>
      <c r="F30" s="39"/>
      <c r="G30" s="114">
        <v>4443</v>
      </c>
    </row>
    <row r="31" spans="1:7" ht="15.75">
      <c r="A31" s="30"/>
      <c r="B31" s="30" t="s">
        <v>36</v>
      </c>
      <c r="C31" s="43"/>
      <c r="D31" s="45"/>
      <c r="E31" s="39">
        <v>1903</v>
      </c>
      <c r="F31" s="39"/>
      <c r="G31" s="39">
        <v>6</v>
      </c>
    </row>
    <row r="32" spans="1:7" ht="15.75">
      <c r="A32" s="30"/>
      <c r="B32" s="30" t="s">
        <v>142</v>
      </c>
      <c r="C32" s="43"/>
      <c r="D32" s="45"/>
      <c r="E32" s="39">
        <v>1171</v>
      </c>
      <c r="F32" s="39"/>
      <c r="G32" s="39">
        <v>1194</v>
      </c>
    </row>
    <row r="33" spans="1:7" ht="15.75">
      <c r="A33" s="30"/>
      <c r="B33" s="30" t="s">
        <v>248</v>
      </c>
      <c r="C33" s="43"/>
      <c r="D33" s="45"/>
      <c r="E33" s="39">
        <v>5765</v>
      </c>
      <c r="F33" s="39"/>
      <c r="G33" s="39">
        <v>0</v>
      </c>
    </row>
    <row r="34" spans="1:7" ht="15.75">
      <c r="A34" s="30"/>
      <c r="B34" s="34"/>
      <c r="C34" s="34"/>
      <c r="D34" s="34"/>
      <c r="E34" s="42">
        <f>SUM(E29:E33)</f>
        <v>15710</v>
      </c>
      <c r="F34" s="39"/>
      <c r="G34" s="42">
        <f>SUM(G29:G33)</f>
        <v>8573</v>
      </c>
    </row>
    <row r="35" spans="1:7" ht="15.75">
      <c r="A35" s="38" t="s">
        <v>69</v>
      </c>
      <c r="B35" s="31"/>
      <c r="C35" s="31"/>
      <c r="D35" s="31"/>
      <c r="E35" s="39">
        <f>+E27-E34</f>
        <v>61180</v>
      </c>
      <c r="F35" s="39"/>
      <c r="G35" s="39">
        <f>+G27-G34</f>
        <v>55080</v>
      </c>
    </row>
    <row r="36" spans="1:7" ht="16.5" thickBot="1">
      <c r="A36" s="30"/>
      <c r="B36" s="31"/>
      <c r="C36" s="31"/>
      <c r="D36" s="31"/>
      <c r="E36" s="46">
        <f>+E20+E35</f>
        <v>114515</v>
      </c>
      <c r="F36" s="47"/>
      <c r="G36" s="46">
        <f>+G20+G35</f>
        <v>108141</v>
      </c>
    </row>
    <row r="37" spans="1:7" ht="16.5" thickTop="1">
      <c r="A37" s="30"/>
      <c r="B37" s="31"/>
      <c r="C37" s="31"/>
      <c r="D37" s="31"/>
      <c r="E37" s="39"/>
      <c r="F37" s="39"/>
      <c r="G37" s="41"/>
    </row>
    <row r="38" spans="1:7" ht="15.75">
      <c r="A38" s="38" t="s">
        <v>70</v>
      </c>
      <c r="B38" s="31"/>
      <c r="C38" s="31"/>
      <c r="D38" s="31"/>
      <c r="E38" s="39"/>
      <c r="F38" s="39"/>
      <c r="G38" s="41"/>
    </row>
    <row r="39" spans="1:7" ht="15.75">
      <c r="A39" s="30"/>
      <c r="B39" s="31" t="s">
        <v>214</v>
      </c>
      <c r="C39" s="31"/>
      <c r="D39" s="31"/>
      <c r="E39" s="39">
        <f>EQUITY!B29</f>
        <v>66495</v>
      </c>
      <c r="F39" s="39"/>
      <c r="G39" s="39">
        <v>66000</v>
      </c>
    </row>
    <row r="40" spans="1:7" ht="15.75">
      <c r="A40" s="34"/>
      <c r="B40" s="31" t="s">
        <v>71</v>
      </c>
      <c r="C40" s="31"/>
      <c r="D40" s="31"/>
      <c r="E40" s="39"/>
      <c r="F40" s="39"/>
      <c r="G40" s="39"/>
    </row>
    <row r="41" spans="1:7" ht="15.75">
      <c r="A41" s="30"/>
      <c r="B41" s="31"/>
      <c r="C41" s="44" t="s">
        <v>72</v>
      </c>
      <c r="D41" s="44"/>
      <c r="E41" s="48">
        <f>EQUITY!D29</f>
        <v>1908</v>
      </c>
      <c r="F41" s="48"/>
      <c r="G41" s="48">
        <v>106</v>
      </c>
    </row>
    <row r="42" spans="1:7" ht="15.75">
      <c r="A42" s="34"/>
      <c r="B42" s="31"/>
      <c r="C42" s="113" t="s">
        <v>73</v>
      </c>
      <c r="D42" s="113"/>
      <c r="E42" s="141">
        <f>EQUITY!E29</f>
        <v>42668</v>
      </c>
      <c r="F42" s="39"/>
      <c r="G42" s="141">
        <f>EQUITY!E17</f>
        <v>36863</v>
      </c>
    </row>
    <row r="43" spans="1:7" ht="15.75">
      <c r="A43" s="34"/>
      <c r="B43" s="31" t="s">
        <v>247</v>
      </c>
      <c r="C43" s="31"/>
      <c r="D43" s="31"/>
      <c r="E43" s="39">
        <v>-1577</v>
      </c>
      <c r="F43" s="39"/>
      <c r="G43" s="141">
        <v>0</v>
      </c>
    </row>
    <row r="44" spans="1:7" ht="15.75">
      <c r="A44" s="34"/>
      <c r="B44" s="31" t="s">
        <v>74</v>
      </c>
      <c r="C44" s="31"/>
      <c r="D44" s="31"/>
      <c r="E44" s="42">
        <f>SUM(E39:E43)</f>
        <v>109494</v>
      </c>
      <c r="F44" s="39"/>
      <c r="G44" s="42">
        <f>SUM(G39:G43)</f>
        <v>102969</v>
      </c>
    </row>
    <row r="45" spans="1:7" ht="15.75">
      <c r="A45" s="34"/>
      <c r="B45" s="31"/>
      <c r="C45" s="31"/>
      <c r="D45" s="31"/>
      <c r="E45" s="49"/>
      <c r="F45" s="50"/>
      <c r="G45" s="49"/>
    </row>
    <row r="46" spans="1:7" ht="15.75">
      <c r="A46" s="34"/>
      <c r="B46" s="31"/>
      <c r="C46" s="31"/>
      <c r="D46" s="31"/>
      <c r="E46" s="49"/>
      <c r="F46" s="50"/>
      <c r="G46" s="49"/>
    </row>
    <row r="47" spans="1:7" ht="15.75">
      <c r="A47" s="34"/>
      <c r="B47" s="111" t="s">
        <v>154</v>
      </c>
      <c r="D47" s="113"/>
      <c r="E47" s="141">
        <v>3125</v>
      </c>
      <c r="F47" s="39"/>
      <c r="G47" s="141">
        <v>3366</v>
      </c>
    </row>
    <row r="48" spans="1:7" ht="15.75">
      <c r="A48" s="30"/>
      <c r="B48" s="31" t="s">
        <v>75</v>
      </c>
      <c r="C48" s="31"/>
      <c r="D48" s="31"/>
      <c r="E48" s="39">
        <v>1896</v>
      </c>
      <c r="F48" s="39"/>
      <c r="G48" s="39">
        <v>1806</v>
      </c>
    </row>
    <row r="49" spans="1:7" ht="16.5" thickBot="1">
      <c r="A49" s="30"/>
      <c r="B49" s="31"/>
      <c r="C49" s="31"/>
      <c r="D49" s="31"/>
      <c r="E49" s="51">
        <f>SUM(E44:E48)</f>
        <v>114515</v>
      </c>
      <c r="F49" s="52"/>
      <c r="G49" s="51">
        <f>SUM(G44:G48)</f>
        <v>108141</v>
      </c>
    </row>
    <row r="50" spans="1:7" ht="16.5" thickTop="1">
      <c r="A50" s="30"/>
      <c r="B50" s="31"/>
      <c r="C50" s="31"/>
      <c r="D50" s="31"/>
      <c r="E50" s="53"/>
      <c r="F50" s="53"/>
      <c r="G50" s="41"/>
    </row>
    <row r="51" spans="1:7" ht="15.75">
      <c r="A51" s="30"/>
      <c r="B51" s="54" t="s">
        <v>76</v>
      </c>
      <c r="C51" s="54"/>
      <c r="D51" s="54"/>
      <c r="E51" s="55">
        <f>(E44+E47)/(E39*2)*100</f>
        <v>84.68230694037146</v>
      </c>
      <c r="F51" s="55"/>
      <c r="G51" s="55">
        <f>(G44+G47)/(G39*2)*100</f>
        <v>80.55681818181817</v>
      </c>
    </row>
    <row r="52" spans="1:7" ht="18.75">
      <c r="A52" s="56"/>
      <c r="B52" s="57"/>
      <c r="C52" s="57"/>
      <c r="D52" s="57"/>
      <c r="E52" s="39"/>
      <c r="F52" s="39"/>
      <c r="G52" s="40"/>
    </row>
    <row r="53" spans="1:7" ht="15.75">
      <c r="A53" s="58"/>
      <c r="B53" s="57"/>
      <c r="C53" s="57"/>
      <c r="D53" s="57"/>
      <c r="E53" s="39"/>
      <c r="F53" s="39"/>
      <c r="G53" s="40"/>
    </row>
    <row r="54" spans="1:7" ht="15.75">
      <c r="A54" s="58"/>
      <c r="B54" s="57"/>
      <c r="C54" s="57"/>
      <c r="D54" s="57"/>
      <c r="E54" s="39"/>
      <c r="F54" s="39"/>
      <c r="G54" s="40"/>
    </row>
    <row r="55" spans="1:7" ht="21.75" customHeight="1">
      <c r="A55" s="208" t="s">
        <v>199</v>
      </c>
      <c r="B55" s="208"/>
      <c r="C55" s="208"/>
      <c r="D55" s="208"/>
      <c r="E55" s="208"/>
      <c r="F55" s="208"/>
      <c r="G55" s="208"/>
    </row>
    <row r="56" spans="1:7" ht="15.75">
      <c r="A56" s="58"/>
      <c r="B56" s="57"/>
      <c r="C56" s="57"/>
      <c r="D56" s="57"/>
      <c r="E56" s="39"/>
      <c r="F56" s="39"/>
      <c r="G56" s="40"/>
    </row>
    <row r="57" spans="1:7" ht="15">
      <c r="A57" s="62"/>
      <c r="B57" s="61"/>
      <c r="C57" s="57"/>
      <c r="D57" s="57"/>
      <c r="E57" s="63"/>
      <c r="F57" s="63"/>
      <c r="G57" s="64"/>
    </row>
    <row r="58" spans="1:7" ht="15">
      <c r="A58" s="58"/>
      <c r="B58" s="61"/>
      <c r="C58" s="60"/>
      <c r="D58" s="60"/>
      <c r="E58" s="63"/>
      <c r="F58" s="63"/>
      <c r="G58" s="64"/>
    </row>
    <row r="59" spans="1:7" ht="15">
      <c r="A59" s="58"/>
      <c r="B59" s="61"/>
      <c r="C59" s="57"/>
      <c r="D59" s="57"/>
      <c r="E59" s="63"/>
      <c r="F59" s="63"/>
      <c r="G59" s="64"/>
    </row>
    <row r="60" spans="1:7" ht="15">
      <c r="A60" s="58"/>
      <c r="B60" s="59"/>
      <c r="C60" s="57"/>
      <c r="D60" s="57"/>
      <c r="E60" s="63"/>
      <c r="F60" s="63"/>
      <c r="G60" s="64"/>
    </row>
    <row r="61" spans="1:7" ht="15">
      <c r="A61" s="58"/>
      <c r="B61" s="61"/>
      <c r="C61" s="57"/>
      <c r="D61" s="57"/>
      <c r="E61" s="63"/>
      <c r="F61" s="63"/>
      <c r="G61" s="64"/>
    </row>
    <row r="62" spans="1:7" ht="15">
      <c r="A62" s="58"/>
      <c r="B62" s="61"/>
      <c r="C62" s="57"/>
      <c r="D62" s="57"/>
      <c r="E62" s="63"/>
      <c r="F62" s="63"/>
      <c r="G62" s="64"/>
    </row>
    <row r="63" spans="1:7" ht="15">
      <c r="A63" s="58"/>
      <c r="B63" s="61"/>
      <c r="C63" s="57"/>
      <c r="D63" s="57"/>
      <c r="E63" s="63"/>
      <c r="F63" s="63"/>
      <c r="G63" s="64"/>
    </row>
    <row r="64" spans="1:7" ht="15">
      <c r="A64" s="58"/>
      <c r="B64" s="61"/>
      <c r="C64" s="57"/>
      <c r="D64" s="57"/>
      <c r="E64" s="63"/>
      <c r="F64" s="63"/>
      <c r="G64" s="64"/>
    </row>
    <row r="65" spans="1:7" ht="15">
      <c r="A65" s="58"/>
      <c r="B65" s="61"/>
      <c r="C65" s="57"/>
      <c r="D65" s="57"/>
      <c r="E65" s="63"/>
      <c r="F65" s="63"/>
      <c r="G65" s="64"/>
    </row>
    <row r="66" spans="1:7" ht="15">
      <c r="A66" s="58"/>
      <c r="B66" s="61"/>
      <c r="C66" s="57"/>
      <c r="D66" s="57"/>
      <c r="E66" s="63"/>
      <c r="F66" s="63"/>
      <c r="G66" s="64"/>
    </row>
    <row r="67" spans="1:7" ht="15">
      <c r="A67" s="58"/>
      <c r="B67" s="61"/>
      <c r="C67" s="57"/>
      <c r="D67" s="57"/>
      <c r="E67" s="63"/>
      <c r="F67" s="63"/>
      <c r="G67" s="64"/>
    </row>
    <row r="68" spans="1:7" ht="15">
      <c r="A68" s="58"/>
      <c r="B68" s="61"/>
      <c r="C68" s="57"/>
      <c r="D68" s="57"/>
      <c r="E68" s="63"/>
      <c r="F68" s="63"/>
      <c r="G68" s="64"/>
    </row>
    <row r="69" spans="1:7" ht="15">
      <c r="A69" s="58"/>
      <c r="B69" s="61"/>
      <c r="C69" s="57"/>
      <c r="D69" s="57"/>
      <c r="E69" s="63"/>
      <c r="F69" s="63"/>
      <c r="G69" s="64"/>
    </row>
    <row r="70" spans="1:7" ht="15">
      <c r="A70" s="58"/>
      <c r="B70" s="61"/>
      <c r="C70" s="57"/>
      <c r="D70" s="57"/>
      <c r="E70" s="63"/>
      <c r="F70" s="63"/>
      <c r="G70" s="64"/>
    </row>
    <row r="71" spans="1:7" ht="15">
      <c r="A71" s="58"/>
      <c r="B71" s="61"/>
      <c r="C71" s="57"/>
      <c r="D71" s="57"/>
      <c r="E71" s="63"/>
      <c r="F71" s="63"/>
      <c r="G71" s="64"/>
    </row>
    <row r="72" spans="1:7" ht="15">
      <c r="A72" s="58"/>
      <c r="B72" s="61"/>
      <c r="C72" s="57"/>
      <c r="D72" s="57"/>
      <c r="E72" s="63"/>
      <c r="F72" s="63"/>
      <c r="G72" s="64"/>
    </row>
    <row r="73" spans="1:7" ht="15">
      <c r="A73" s="58"/>
      <c r="B73" s="61"/>
      <c r="C73" s="57"/>
      <c r="D73" s="57"/>
      <c r="E73" s="63"/>
      <c r="F73" s="63"/>
      <c r="G73" s="64"/>
    </row>
    <row r="74" spans="1:7" ht="15">
      <c r="A74" s="58"/>
      <c r="B74" s="61"/>
      <c r="C74" s="57"/>
      <c r="D74" s="57"/>
      <c r="E74" s="63"/>
      <c r="F74" s="63"/>
      <c r="G74" s="64"/>
    </row>
    <row r="75" spans="1:7" ht="15">
      <c r="A75" s="58"/>
      <c r="B75" s="57"/>
      <c r="C75" s="57"/>
      <c r="D75" s="57"/>
      <c r="E75" s="63"/>
      <c r="F75" s="63"/>
      <c r="G75" s="64"/>
    </row>
    <row r="76" spans="1:7" ht="15">
      <c r="A76" s="58"/>
      <c r="B76" s="57"/>
      <c r="C76" s="57"/>
      <c r="D76" s="57"/>
      <c r="E76" s="63"/>
      <c r="F76" s="63"/>
      <c r="G76" s="64"/>
    </row>
    <row r="77" spans="1:7" ht="15">
      <c r="A77" s="58"/>
      <c r="B77" s="57"/>
      <c r="C77" s="57"/>
      <c r="D77" s="57"/>
      <c r="E77" s="63"/>
      <c r="F77" s="63"/>
      <c r="G77" s="64"/>
    </row>
    <row r="78" spans="1:7" ht="15">
      <c r="A78" s="58"/>
      <c r="B78" s="57"/>
      <c r="C78" s="57"/>
      <c r="D78" s="57"/>
      <c r="E78" s="63"/>
      <c r="F78" s="63"/>
      <c r="G78" s="64"/>
    </row>
    <row r="79" spans="1:7" ht="15">
      <c r="A79" s="58"/>
      <c r="B79" s="57"/>
      <c r="C79" s="57"/>
      <c r="D79" s="57"/>
      <c r="E79" s="63"/>
      <c r="F79" s="63"/>
      <c r="G79" s="64"/>
    </row>
    <row r="80" spans="1:7" ht="15">
      <c r="A80" s="58"/>
      <c r="B80" s="57"/>
      <c r="C80" s="57"/>
      <c r="D80" s="57"/>
      <c r="E80" s="63"/>
      <c r="F80" s="63"/>
      <c r="G80" s="64"/>
    </row>
    <row r="81" spans="1:7" ht="15">
      <c r="A81" s="58"/>
      <c r="B81" s="57"/>
      <c r="C81" s="57"/>
      <c r="D81" s="57"/>
      <c r="E81" s="63"/>
      <c r="F81" s="63"/>
      <c r="G81" s="64"/>
    </row>
    <row r="82" spans="1:7" ht="15">
      <c r="A82" s="58"/>
      <c r="B82" s="57"/>
      <c r="C82" s="57"/>
      <c r="D82" s="57"/>
      <c r="E82" s="63"/>
      <c r="F82" s="63"/>
      <c r="G82" s="64"/>
    </row>
    <row r="83" spans="1:7" ht="15">
      <c r="A83" s="58"/>
      <c r="B83" s="57"/>
      <c r="C83" s="57"/>
      <c r="D83" s="57"/>
      <c r="E83" s="63"/>
      <c r="F83" s="63"/>
      <c r="G83" s="64"/>
    </row>
    <row r="84" spans="1:7" ht="15">
      <c r="A84" s="58"/>
      <c r="B84" s="57"/>
      <c r="C84" s="57"/>
      <c r="D84" s="57"/>
      <c r="E84" s="63"/>
      <c r="F84" s="63"/>
      <c r="G84" s="64"/>
    </row>
    <row r="85" spans="1:7" ht="15">
      <c r="A85" s="58"/>
      <c r="B85" s="57"/>
      <c r="C85" s="57"/>
      <c r="D85" s="57"/>
      <c r="E85" s="63"/>
      <c r="F85" s="63"/>
      <c r="G85" s="64"/>
    </row>
    <row r="86" spans="1:7" ht="15">
      <c r="A86" s="58"/>
      <c r="B86" s="57"/>
      <c r="C86" s="57"/>
      <c r="D86" s="57"/>
      <c r="E86" s="63"/>
      <c r="F86" s="63"/>
      <c r="G86" s="64"/>
    </row>
    <row r="87" spans="1:7" ht="15">
      <c r="A87" s="58"/>
      <c r="B87" s="57"/>
      <c r="C87" s="57"/>
      <c r="D87" s="57"/>
      <c r="E87" s="63"/>
      <c r="F87" s="63"/>
      <c r="G87" s="64"/>
    </row>
    <row r="88" spans="1:7" ht="15">
      <c r="A88" s="58"/>
      <c r="B88" s="57"/>
      <c r="C88" s="57"/>
      <c r="D88" s="57"/>
      <c r="E88" s="63"/>
      <c r="F88" s="63"/>
      <c r="G88" s="64"/>
    </row>
    <row r="89" spans="1:7" ht="15">
      <c r="A89" s="58"/>
      <c r="B89" s="57"/>
      <c r="C89" s="57"/>
      <c r="D89" s="57"/>
      <c r="E89" s="63"/>
      <c r="F89" s="63"/>
      <c r="G89" s="64"/>
    </row>
    <row r="90" spans="1:7" ht="15">
      <c r="A90" s="58"/>
      <c r="B90" s="57"/>
      <c r="C90" s="57"/>
      <c r="D90" s="57"/>
      <c r="E90" s="63"/>
      <c r="F90" s="63"/>
      <c r="G90" s="64"/>
    </row>
    <row r="91" spans="1:7" ht="15">
      <c r="A91" s="58"/>
      <c r="B91" s="57"/>
      <c r="C91" s="57"/>
      <c r="D91" s="57"/>
      <c r="E91" s="63"/>
      <c r="F91" s="63"/>
      <c r="G91" s="64"/>
    </row>
    <row r="92" spans="1:7" ht="15">
      <c r="A92" s="58"/>
      <c r="B92" s="57"/>
      <c r="C92" s="57"/>
      <c r="D92" s="57"/>
      <c r="E92" s="63"/>
      <c r="F92" s="63"/>
      <c r="G92" s="64"/>
    </row>
  </sheetData>
  <mergeCells count="5">
    <mergeCell ref="A55:G55"/>
    <mergeCell ref="A6:G6"/>
    <mergeCell ref="A7:G7"/>
    <mergeCell ref="A8:G8"/>
    <mergeCell ref="A9:G9"/>
  </mergeCells>
  <printOptions/>
  <pageMargins left="1.54" right="0.75" top="1" bottom="1" header="0.5" footer="0.5"/>
  <pageSetup fitToHeight="1" fitToWidth="1" orientation="portrait" scale="77" r:id="rId2"/>
  <headerFooter alignWithMargins="0">
    <oddFooter>&amp;CPage &amp;P of &amp;N&amp;R&amp;D&amp;T</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6:G52"/>
  <sheetViews>
    <sheetView workbookViewId="0" topLeftCell="A32">
      <selection activeCell="C47" sqref="C47"/>
    </sheetView>
  </sheetViews>
  <sheetFormatPr defaultColWidth="9.140625" defaultRowHeight="12.75"/>
  <cols>
    <col min="1" max="1" width="31.140625" style="0" customWidth="1"/>
    <col min="2" max="3" width="12.00390625" style="0" customWidth="1"/>
    <col min="4" max="4" width="17.00390625" style="0" customWidth="1"/>
    <col min="5" max="5" width="21.7109375" style="0" customWidth="1"/>
    <col min="6" max="6" width="20.7109375" style="0" customWidth="1"/>
    <col min="7" max="7" width="14.140625" style="0" customWidth="1"/>
  </cols>
  <sheetData>
    <row r="6" spans="1:6" ht="19.5">
      <c r="A6" s="212" t="s">
        <v>170</v>
      </c>
      <c r="B6" s="212"/>
      <c r="C6" s="212"/>
      <c r="D6" s="212"/>
      <c r="E6" s="212"/>
      <c r="F6" s="212"/>
    </row>
    <row r="7" spans="1:6" ht="13.5">
      <c r="A7" s="218" t="s">
        <v>0</v>
      </c>
      <c r="B7" s="218"/>
      <c r="C7" s="218"/>
      <c r="D7" s="218"/>
      <c r="E7" s="218"/>
      <c r="F7" s="218"/>
    </row>
    <row r="8" spans="1:6" ht="15.75">
      <c r="A8" s="214" t="s">
        <v>89</v>
      </c>
      <c r="B8" s="214"/>
      <c r="C8" s="214"/>
      <c r="D8" s="214"/>
      <c r="E8" s="214"/>
      <c r="F8" s="214"/>
    </row>
    <row r="9" spans="1:6" ht="15.75">
      <c r="A9" s="214" t="s">
        <v>206</v>
      </c>
      <c r="B9" s="214"/>
      <c r="C9" s="214"/>
      <c r="D9" s="214"/>
      <c r="E9" s="214"/>
      <c r="F9" s="214"/>
    </row>
    <row r="10" spans="1:4" ht="12.75">
      <c r="A10" s="74"/>
      <c r="B10" s="74"/>
      <c r="C10" s="74"/>
      <c r="D10" s="74"/>
    </row>
    <row r="12" spans="1:6" ht="15.75">
      <c r="A12" s="74"/>
      <c r="B12" s="75"/>
      <c r="C12" s="75"/>
      <c r="D12" s="221" t="s">
        <v>71</v>
      </c>
      <c r="E12" s="221"/>
      <c r="F12" s="75"/>
    </row>
    <row r="13" spans="1:6" ht="15.75">
      <c r="A13" s="74"/>
      <c r="B13" s="74"/>
      <c r="C13" s="74"/>
      <c r="D13" s="153" t="s">
        <v>155</v>
      </c>
      <c r="E13" s="18" t="s">
        <v>90</v>
      </c>
      <c r="F13" s="75"/>
    </row>
    <row r="14" spans="1:6" ht="15.75">
      <c r="A14" s="124" t="s">
        <v>91</v>
      </c>
      <c r="B14" s="35" t="s">
        <v>92</v>
      </c>
      <c r="C14" s="35" t="s">
        <v>235</v>
      </c>
      <c r="D14" s="35" t="s">
        <v>92</v>
      </c>
      <c r="E14" s="35"/>
      <c r="F14" s="219" t="s">
        <v>93</v>
      </c>
    </row>
    <row r="15" spans="1:6" ht="15.75">
      <c r="A15" s="125"/>
      <c r="B15" s="36" t="s">
        <v>94</v>
      </c>
      <c r="C15" s="36" t="s">
        <v>236</v>
      </c>
      <c r="D15" s="36" t="s">
        <v>95</v>
      </c>
      <c r="E15" s="36" t="s">
        <v>73</v>
      </c>
      <c r="F15" s="220"/>
    </row>
    <row r="16" spans="1:6" ht="15.75">
      <c r="A16" s="126"/>
      <c r="B16" s="76" t="s">
        <v>20</v>
      </c>
      <c r="C16" s="76" t="s">
        <v>128</v>
      </c>
      <c r="D16" s="76" t="s">
        <v>20</v>
      </c>
      <c r="E16" s="76" t="s">
        <v>20</v>
      </c>
      <c r="F16" s="36" t="s">
        <v>20</v>
      </c>
    </row>
    <row r="17" spans="1:6" ht="12.75">
      <c r="A17" s="127" t="s">
        <v>177</v>
      </c>
      <c r="B17" s="148">
        <v>66000</v>
      </c>
      <c r="C17" s="121">
        <v>0</v>
      </c>
      <c r="D17" s="148">
        <v>106</v>
      </c>
      <c r="E17" s="149">
        <v>36863</v>
      </c>
      <c r="F17" s="117">
        <f>SUM(B17:E17)</f>
        <v>102969</v>
      </c>
    </row>
    <row r="18" spans="1:6" ht="12.75">
      <c r="A18" s="128"/>
      <c r="B18" s="150"/>
      <c r="C18" s="150"/>
      <c r="D18" s="150"/>
      <c r="E18" s="121"/>
      <c r="F18" s="122"/>
    </row>
    <row r="19" spans="1:6" ht="12.75">
      <c r="A19" s="128" t="s">
        <v>241</v>
      </c>
      <c r="B19" s="190">
        <v>0</v>
      </c>
      <c r="C19" s="195">
        <v>-1577</v>
      </c>
      <c r="D19" s="121">
        <v>0</v>
      </c>
      <c r="E19" s="121">
        <v>0</v>
      </c>
      <c r="F19" s="122">
        <f>SUM(B19:E19)</f>
        <v>-1577</v>
      </c>
    </row>
    <row r="20" spans="1:6" ht="12.75">
      <c r="A20" s="128"/>
      <c r="B20" s="190"/>
      <c r="C20" s="190"/>
      <c r="D20" s="190"/>
      <c r="E20" s="121"/>
      <c r="F20" s="122"/>
    </row>
    <row r="21" spans="1:6" ht="12.75">
      <c r="A21" s="128" t="s">
        <v>212</v>
      </c>
      <c r="B21" s="190"/>
      <c r="C21" s="190"/>
      <c r="D21" s="190"/>
      <c r="E21" s="121"/>
      <c r="F21" s="122"/>
    </row>
    <row r="22" spans="1:6" ht="12.75">
      <c r="A22" s="194" t="s">
        <v>228</v>
      </c>
      <c r="B22" s="190">
        <v>495</v>
      </c>
      <c r="C22" s="190"/>
      <c r="D22" s="190">
        <v>1802</v>
      </c>
      <c r="E22" s="121"/>
      <c r="F22" s="122">
        <f>SUM(B22:E22)</f>
        <v>2297</v>
      </c>
    </row>
    <row r="23" spans="1:6" ht="12.75">
      <c r="A23" s="129"/>
      <c r="B23" s="142"/>
      <c r="C23" s="142"/>
      <c r="D23" s="142"/>
      <c r="E23" s="118"/>
      <c r="F23" s="91"/>
    </row>
    <row r="24" spans="1:6" ht="12.75">
      <c r="A24" s="128" t="s">
        <v>175</v>
      </c>
      <c r="B24" s="118" t="s">
        <v>121</v>
      </c>
      <c r="C24" s="118"/>
      <c r="D24" s="118" t="s">
        <v>121</v>
      </c>
      <c r="E24" s="118">
        <f>+PL!D30</f>
        <v>11570</v>
      </c>
      <c r="F24" s="122">
        <f>SUM(B24:E24)</f>
        <v>11570</v>
      </c>
    </row>
    <row r="25" spans="1:6" ht="12.75">
      <c r="A25" s="128"/>
      <c r="B25" s="118"/>
      <c r="C25" s="118"/>
      <c r="D25" s="118"/>
      <c r="E25" s="118"/>
      <c r="F25" s="122"/>
    </row>
    <row r="26" spans="1:6" ht="25.5">
      <c r="A26" s="189" t="s">
        <v>234</v>
      </c>
      <c r="B26" s="118"/>
      <c r="C26" s="118"/>
      <c r="D26" s="118"/>
      <c r="E26" s="121">
        <v>-5765</v>
      </c>
      <c r="F26" s="122">
        <f>SUM(B26:E26)</f>
        <v>-5765</v>
      </c>
    </row>
    <row r="27" spans="1:6" ht="12.75">
      <c r="A27" s="128"/>
      <c r="B27" s="177"/>
      <c r="C27" s="177"/>
      <c r="D27" s="115"/>
      <c r="F27" s="91"/>
    </row>
    <row r="28" spans="1:6" ht="12.75">
      <c r="A28" s="129"/>
      <c r="B28" s="119"/>
      <c r="C28" s="119"/>
      <c r="D28" s="119"/>
      <c r="E28" s="123"/>
      <c r="F28" s="119"/>
    </row>
    <row r="29" spans="1:6" ht="12.75">
      <c r="A29" s="130" t="s">
        <v>207</v>
      </c>
      <c r="B29" s="120">
        <f>SUM(B17:B28)</f>
        <v>66495</v>
      </c>
      <c r="C29" s="196">
        <f>SUM(C17:C28)</f>
        <v>-1577</v>
      </c>
      <c r="D29" s="120">
        <f>SUM(D17:D28)</f>
        <v>1908</v>
      </c>
      <c r="E29" s="120">
        <f>SUM(E17:E28)</f>
        <v>42668</v>
      </c>
      <c r="F29" s="119">
        <f>SUM(F17:F28)</f>
        <v>109494</v>
      </c>
    </row>
    <row r="30" spans="2:6" ht="12.75">
      <c r="B30" s="74"/>
      <c r="C30" s="74"/>
      <c r="D30" s="74"/>
      <c r="E30" s="74"/>
      <c r="F30" s="74"/>
    </row>
    <row r="31" spans="2:6" ht="12.75">
      <c r="B31" s="74"/>
      <c r="C31" s="74"/>
      <c r="D31" s="74"/>
      <c r="E31" s="74"/>
      <c r="F31" s="74"/>
    </row>
    <row r="32" spans="2:6" ht="15.75">
      <c r="B32" s="75"/>
      <c r="C32" s="75"/>
      <c r="D32" s="221" t="s">
        <v>71</v>
      </c>
      <c r="E32" s="221"/>
      <c r="F32" s="75"/>
    </row>
    <row r="33" spans="2:6" ht="15.75">
      <c r="B33" s="74"/>
      <c r="C33" s="74"/>
      <c r="D33" s="153" t="s">
        <v>155</v>
      </c>
      <c r="E33" s="18" t="s">
        <v>90</v>
      </c>
      <c r="F33" s="75"/>
    </row>
    <row r="34" spans="1:6" ht="15.75">
      <c r="A34" s="124" t="s">
        <v>91</v>
      </c>
      <c r="B34" s="35" t="s">
        <v>92</v>
      </c>
      <c r="C34" s="35" t="s">
        <v>235</v>
      </c>
      <c r="D34" s="35" t="s">
        <v>92</v>
      </c>
      <c r="E34" s="35"/>
      <c r="F34" s="219" t="s">
        <v>93</v>
      </c>
    </row>
    <row r="35" spans="1:6" ht="13.5" customHeight="1">
      <c r="A35" s="125"/>
      <c r="B35" s="36" t="s">
        <v>94</v>
      </c>
      <c r="C35" s="36" t="s">
        <v>236</v>
      </c>
      <c r="D35" s="36" t="s">
        <v>95</v>
      </c>
      <c r="E35" s="36" t="s">
        <v>73</v>
      </c>
      <c r="F35" s="220"/>
    </row>
    <row r="36" spans="1:6" ht="15.75">
      <c r="A36" s="126"/>
      <c r="B36" s="76" t="s">
        <v>20</v>
      </c>
      <c r="C36" s="76" t="s">
        <v>128</v>
      </c>
      <c r="D36" s="76" t="s">
        <v>20</v>
      </c>
      <c r="E36" s="76" t="s">
        <v>20</v>
      </c>
      <c r="F36" s="76" t="s">
        <v>20</v>
      </c>
    </row>
    <row r="37" spans="1:6" ht="12.75">
      <c r="A37" s="127" t="s">
        <v>164</v>
      </c>
      <c r="B37" s="148">
        <v>60000</v>
      </c>
      <c r="C37" s="118" t="s">
        <v>121</v>
      </c>
      <c r="D37" s="148">
        <v>5086</v>
      </c>
      <c r="E37" s="149">
        <v>22119</v>
      </c>
      <c r="F37" s="122">
        <f>SUM(B37:E37)</f>
        <v>87205</v>
      </c>
    </row>
    <row r="38" spans="1:6" ht="12.75">
      <c r="A38" s="128"/>
      <c r="B38" s="115"/>
      <c r="C38" s="115"/>
      <c r="D38" s="115"/>
      <c r="E38" s="118"/>
      <c r="F38" s="175"/>
    </row>
    <row r="39" spans="1:6" ht="12.75">
      <c r="A39" s="128" t="s">
        <v>175</v>
      </c>
      <c r="B39" s="118" t="s">
        <v>121</v>
      </c>
      <c r="C39" s="118" t="s">
        <v>121</v>
      </c>
      <c r="D39" s="118" t="s">
        <v>121</v>
      </c>
      <c r="E39" s="118">
        <f>PL!E33</f>
        <v>11549</v>
      </c>
      <c r="F39" s="122">
        <f>SUM(B39:E39)</f>
        <v>11549</v>
      </c>
    </row>
    <row r="40" spans="1:6" ht="12.75">
      <c r="A40" s="128"/>
      <c r="B40" s="118"/>
      <c r="C40" s="118"/>
      <c r="D40" s="118"/>
      <c r="E40" s="118"/>
      <c r="F40" s="122"/>
    </row>
    <row r="41" spans="1:6" ht="12.75">
      <c r="A41" s="128" t="s">
        <v>167</v>
      </c>
      <c r="B41" s="118" t="s">
        <v>121</v>
      </c>
      <c r="C41" s="118" t="s">
        <v>121</v>
      </c>
      <c r="D41" s="121">
        <v>-130</v>
      </c>
      <c r="E41" s="118" t="s">
        <v>121</v>
      </c>
      <c r="F41" s="122">
        <f>SUM(B41:E41)</f>
        <v>-130</v>
      </c>
    </row>
    <row r="42" spans="1:6" ht="12.75">
      <c r="A42" s="128"/>
      <c r="B42" s="118"/>
      <c r="C42" s="118"/>
      <c r="D42" s="118"/>
      <c r="E42" s="118"/>
      <c r="F42" s="122"/>
    </row>
    <row r="43" spans="1:6" ht="38.25">
      <c r="A43" s="189" t="s">
        <v>211</v>
      </c>
      <c r="B43" s="118" t="s">
        <v>121</v>
      </c>
      <c r="C43" s="118" t="s">
        <v>121</v>
      </c>
      <c r="D43" s="118" t="s">
        <v>121</v>
      </c>
      <c r="E43" s="121">
        <v>-3960</v>
      </c>
      <c r="F43" s="122">
        <f>SUM(B43:E43)</f>
        <v>-3960</v>
      </c>
    </row>
    <row r="44" spans="1:6" ht="12.75">
      <c r="A44" s="128"/>
      <c r="B44" s="118"/>
      <c r="C44" s="118"/>
      <c r="D44" s="118"/>
      <c r="E44" s="118"/>
      <c r="F44" s="122"/>
    </row>
    <row r="45" spans="1:6" ht="12.75">
      <c r="A45" s="128"/>
      <c r="B45" s="115"/>
      <c r="C45" s="115"/>
      <c r="D45" s="115"/>
      <c r="E45" s="118"/>
      <c r="F45" s="175"/>
    </row>
    <row r="46" spans="1:6" ht="12.75">
      <c r="A46" s="130" t="s">
        <v>208</v>
      </c>
      <c r="B46" s="120">
        <f>SUM(B37:B45)</f>
        <v>60000</v>
      </c>
      <c r="C46" s="120" t="s">
        <v>121</v>
      </c>
      <c r="D46" s="120">
        <f>SUM(D37:D45)</f>
        <v>4956</v>
      </c>
      <c r="E46" s="120">
        <f>SUM(E37:E45)</f>
        <v>29708</v>
      </c>
      <c r="F46" s="120">
        <f>SUM(F37:F45)</f>
        <v>94664</v>
      </c>
    </row>
    <row r="47" spans="2:7" ht="12.75">
      <c r="B47" s="176"/>
      <c r="C47" s="176"/>
      <c r="D47" s="176"/>
      <c r="E47" s="176"/>
      <c r="F47" s="176"/>
      <c r="G47" s="74"/>
    </row>
    <row r="48" ht="12.75">
      <c r="A48" s="74"/>
    </row>
    <row r="52" spans="1:6" ht="13.5">
      <c r="A52" s="208" t="s">
        <v>198</v>
      </c>
      <c r="B52" s="208"/>
      <c r="C52" s="208"/>
      <c r="D52" s="208"/>
      <c r="E52" s="208"/>
      <c r="F52" s="208"/>
    </row>
  </sheetData>
  <mergeCells count="9">
    <mergeCell ref="F34:F35"/>
    <mergeCell ref="A52:F52"/>
    <mergeCell ref="F14:F15"/>
    <mergeCell ref="D12:E12"/>
    <mergeCell ref="D32:E32"/>
    <mergeCell ref="A6:F6"/>
    <mergeCell ref="A7:F7"/>
    <mergeCell ref="A8:F8"/>
    <mergeCell ref="A9:F9"/>
  </mergeCells>
  <printOptions/>
  <pageMargins left="1.15" right="0.75" top="1" bottom="1" header="0.5" footer="0.5"/>
  <pageSetup fitToHeight="1" fitToWidth="1" orientation="portrait" scale="74" r:id="rId2"/>
  <headerFooter alignWithMargins="0">
    <oddFooter>&amp;CPage &amp;P of &amp;N&amp;R&amp;D&amp;T</oddFooter>
  </headerFooter>
  <drawing r:id="rId1"/>
</worksheet>
</file>

<file path=xl/worksheets/sheet4.xml><?xml version="1.0" encoding="utf-8"?>
<worksheet xmlns="http://schemas.openxmlformats.org/spreadsheetml/2006/main" xmlns:r="http://schemas.openxmlformats.org/officeDocument/2006/relationships">
  <dimension ref="A6:E91"/>
  <sheetViews>
    <sheetView tabSelected="1" workbookViewId="0" topLeftCell="A11">
      <selection activeCell="E25" sqref="E25"/>
    </sheetView>
  </sheetViews>
  <sheetFormatPr defaultColWidth="9.140625" defaultRowHeight="12.75"/>
  <cols>
    <col min="1" max="1" width="5.421875" style="0" customWidth="1"/>
    <col min="2" max="2" width="41.57421875" style="0" customWidth="1"/>
    <col min="3" max="3" width="18.140625" style="0" customWidth="1"/>
    <col min="4" max="5" width="15.7109375" style="0" customWidth="1"/>
  </cols>
  <sheetData>
    <row r="5" ht="8.25" customHeight="1"/>
    <row r="6" spans="1:5" ht="18" customHeight="1">
      <c r="A6" s="212" t="s">
        <v>170</v>
      </c>
      <c r="B6" s="212"/>
      <c r="C6" s="212"/>
      <c r="D6" s="212"/>
      <c r="E6" s="212"/>
    </row>
    <row r="7" spans="1:5" ht="13.5">
      <c r="A7" s="218" t="s">
        <v>0</v>
      </c>
      <c r="B7" s="218"/>
      <c r="C7" s="218"/>
      <c r="D7" s="218"/>
      <c r="E7" s="218"/>
    </row>
    <row r="8" spans="1:5" ht="15.75">
      <c r="A8" s="214" t="s">
        <v>120</v>
      </c>
      <c r="B8" s="214"/>
      <c r="C8" s="214"/>
      <c r="D8" s="214"/>
      <c r="E8" s="214"/>
    </row>
    <row r="9" spans="1:5" ht="15.75" customHeight="1">
      <c r="A9" s="214" t="s">
        <v>201</v>
      </c>
      <c r="B9" s="214"/>
      <c r="C9" s="214"/>
      <c r="D9" s="214"/>
      <c r="E9" s="214"/>
    </row>
    <row r="10" spans="1:3" ht="15.75" customHeight="1">
      <c r="A10" s="133"/>
      <c r="B10" s="133"/>
      <c r="C10" s="133"/>
    </row>
    <row r="11" spans="1:5" ht="16.5" customHeight="1">
      <c r="A11" s="77"/>
      <c r="B11" s="77"/>
      <c r="D11" s="116" t="s">
        <v>209</v>
      </c>
      <c r="E11" s="116" t="s">
        <v>213</v>
      </c>
    </row>
    <row r="12" spans="1:5" ht="12.75" customHeight="1">
      <c r="A12" s="77"/>
      <c r="B12" s="77"/>
      <c r="D12" s="131" t="s">
        <v>20</v>
      </c>
      <c r="E12" s="131" t="s">
        <v>20</v>
      </c>
    </row>
    <row r="13" spans="1:5" ht="10.5" customHeight="1">
      <c r="A13" s="77"/>
      <c r="B13" s="77"/>
      <c r="D13" s="116"/>
      <c r="E13" s="116"/>
    </row>
    <row r="15" spans="1:5" ht="15" customHeight="1">
      <c r="A15" t="s">
        <v>131</v>
      </c>
      <c r="D15" s="134">
        <v>6934</v>
      </c>
      <c r="E15" s="134">
        <v>11805</v>
      </c>
    </row>
    <row r="16" spans="1:5" ht="15" customHeight="1">
      <c r="A16" t="s">
        <v>132</v>
      </c>
      <c r="D16" s="134">
        <v>-1830</v>
      </c>
      <c r="E16" s="134">
        <v>-3624</v>
      </c>
    </row>
    <row r="17" spans="1:5" ht="15" customHeight="1">
      <c r="A17" s="77" t="s">
        <v>133</v>
      </c>
      <c r="D17" s="135">
        <v>344</v>
      </c>
      <c r="E17" s="135">
        <v>223</v>
      </c>
    </row>
    <row r="18" spans="1:5" ht="15.75">
      <c r="A18" s="78" t="s">
        <v>134</v>
      </c>
      <c r="B18" s="77"/>
      <c r="D18" s="171">
        <f>SUM(D15:D17)</f>
        <v>5448</v>
      </c>
      <c r="E18" s="171">
        <f>SUM(E15:E17)</f>
        <v>8404</v>
      </c>
    </row>
    <row r="19" spans="2:5" ht="15.75">
      <c r="B19" s="77"/>
      <c r="D19" s="134"/>
      <c r="E19" s="134"/>
    </row>
    <row r="20" spans="1:5" ht="15.75">
      <c r="A20" s="78" t="s">
        <v>135</v>
      </c>
      <c r="B20" s="77"/>
      <c r="D20" s="171">
        <f>-3623+1577</f>
        <v>-2046</v>
      </c>
      <c r="E20" s="171">
        <v>-2763</v>
      </c>
    </row>
    <row r="21" spans="1:5" ht="15.75">
      <c r="A21" s="78"/>
      <c r="B21" s="77"/>
      <c r="D21" s="134"/>
      <c r="E21" s="134"/>
    </row>
    <row r="22" spans="1:5" ht="15.75">
      <c r="A22" s="78" t="s">
        <v>161</v>
      </c>
      <c r="B22" s="77"/>
      <c r="D22" s="134"/>
      <c r="E22" s="134"/>
    </row>
    <row r="23" spans="1:5" ht="15.75">
      <c r="A23" s="77" t="s">
        <v>215</v>
      </c>
      <c r="B23" s="77"/>
      <c r="D23" s="134">
        <v>2297</v>
      </c>
      <c r="E23" s="134">
        <v>0</v>
      </c>
    </row>
    <row r="24" spans="1:5" ht="15.75">
      <c r="A24" s="77" t="s">
        <v>251</v>
      </c>
      <c r="B24" s="77"/>
      <c r="D24" s="134">
        <v>-1577</v>
      </c>
      <c r="E24" s="207">
        <v>0</v>
      </c>
    </row>
    <row r="25" spans="1:5" ht="15.75">
      <c r="A25" s="77" t="s">
        <v>167</v>
      </c>
      <c r="B25" s="77"/>
      <c r="D25" s="170">
        <v>0</v>
      </c>
      <c r="E25" s="170">
        <v>-130</v>
      </c>
    </row>
    <row r="26" spans="1:5" ht="15.75">
      <c r="A26" s="77" t="s">
        <v>159</v>
      </c>
      <c r="D26" s="135">
        <v>0</v>
      </c>
      <c r="E26" s="135">
        <v>0</v>
      </c>
    </row>
    <row r="27" spans="1:5" ht="15.75">
      <c r="A27" s="78" t="s">
        <v>136</v>
      </c>
      <c r="B27" s="77"/>
      <c r="D27" s="171">
        <f>SUM(D23:D26)</f>
        <v>720</v>
      </c>
      <c r="E27" s="171">
        <f>SUM(E23:E26)</f>
        <v>-130</v>
      </c>
    </row>
    <row r="28" spans="1:5" ht="15.75">
      <c r="A28" s="78"/>
      <c r="B28" s="77"/>
      <c r="D28" s="135"/>
      <c r="E28" s="135"/>
    </row>
    <row r="29" spans="1:5" ht="15.75">
      <c r="A29" s="78" t="s">
        <v>123</v>
      </c>
      <c r="B29" s="77"/>
      <c r="D29" s="134">
        <f>D18+D20+D27</f>
        <v>4122</v>
      </c>
      <c r="E29" s="134">
        <f>E18+E20+E27</f>
        <v>5511</v>
      </c>
    </row>
    <row r="30" spans="1:5" ht="15.75">
      <c r="A30" s="78" t="s">
        <v>124</v>
      </c>
      <c r="B30" s="77"/>
      <c r="D30" s="136">
        <v>25992</v>
      </c>
      <c r="E30" s="136">
        <v>19294</v>
      </c>
    </row>
    <row r="31" spans="1:5" ht="16.5" thickBot="1">
      <c r="A31" s="78" t="s">
        <v>229</v>
      </c>
      <c r="B31" s="77"/>
      <c r="D31" s="137">
        <f>SUM(D29:D30)</f>
        <v>30114</v>
      </c>
      <c r="E31" s="137">
        <f>SUM(E29:E30)</f>
        <v>24805</v>
      </c>
    </row>
    <row r="32" spans="1:5" ht="16.5" thickTop="1">
      <c r="A32" s="78"/>
      <c r="B32" s="77"/>
      <c r="C32" s="134"/>
      <c r="D32" s="134"/>
      <c r="E32" s="134"/>
    </row>
    <row r="33" spans="1:5" ht="15.75">
      <c r="A33" s="78"/>
      <c r="B33" s="77"/>
      <c r="C33" s="134"/>
      <c r="D33" s="134"/>
      <c r="E33" s="134"/>
    </row>
    <row r="34" spans="1:2" ht="15.75">
      <c r="A34" s="78"/>
      <c r="B34" s="77"/>
    </row>
    <row r="35" spans="1:2" ht="15.75">
      <c r="A35" s="138" t="s">
        <v>125</v>
      </c>
      <c r="B35" s="77" t="s">
        <v>126</v>
      </c>
    </row>
    <row r="36" spans="1:2" ht="15.75">
      <c r="A36" s="78"/>
      <c r="B36" s="77"/>
    </row>
    <row r="37" spans="1:5" ht="15.75">
      <c r="A37" s="78"/>
      <c r="B37" s="77"/>
      <c r="D37" s="139" t="s">
        <v>20</v>
      </c>
      <c r="E37" s="139" t="s">
        <v>20</v>
      </c>
    </row>
    <row r="38" spans="1:5" ht="15.75">
      <c r="A38" s="78"/>
      <c r="B38" s="77" t="s">
        <v>127</v>
      </c>
      <c r="D38" s="134">
        <v>8924</v>
      </c>
      <c r="E38" s="134">
        <v>13110</v>
      </c>
    </row>
    <row r="39" spans="1:5" ht="15.75">
      <c r="A39" s="78"/>
      <c r="B39" s="77" t="s">
        <v>157</v>
      </c>
      <c r="D39" s="134">
        <v>21190</v>
      </c>
      <c r="E39" s="134">
        <v>11695</v>
      </c>
    </row>
    <row r="40" spans="1:5" ht="16.5" thickBot="1">
      <c r="A40" s="78"/>
      <c r="B40" s="77"/>
      <c r="D40" s="137">
        <f>SUM(D38:D39)</f>
        <v>30114</v>
      </c>
      <c r="E40" s="137">
        <f>SUM(E38:E39)</f>
        <v>24805</v>
      </c>
    </row>
    <row r="41" spans="1:4" ht="16.5" thickTop="1">
      <c r="A41" s="78"/>
      <c r="B41" s="77"/>
      <c r="D41" s="134"/>
    </row>
    <row r="42" spans="1:5" ht="13.5">
      <c r="A42" s="208" t="s">
        <v>197</v>
      </c>
      <c r="B42" s="208"/>
      <c r="C42" s="208"/>
      <c r="D42" s="208"/>
      <c r="E42" s="208"/>
    </row>
    <row r="43" spans="1:3" ht="15.75">
      <c r="A43" s="79"/>
      <c r="B43" s="79"/>
      <c r="C43" s="79"/>
    </row>
    <row r="44" spans="1:3" ht="15.75">
      <c r="A44" s="79"/>
      <c r="B44" s="79"/>
      <c r="C44" s="79"/>
    </row>
    <row r="45" spans="1:3" ht="15.75">
      <c r="A45" s="79"/>
      <c r="B45" s="79"/>
      <c r="C45" s="79"/>
    </row>
    <row r="46" spans="1:3" ht="15.75">
      <c r="A46" s="79"/>
      <c r="B46" s="79"/>
      <c r="C46" s="79"/>
    </row>
    <row r="47" spans="1:3" ht="15.75">
      <c r="A47" s="79"/>
      <c r="B47" s="79"/>
      <c r="C47" s="79"/>
    </row>
    <row r="48" spans="1:3" ht="15.75">
      <c r="A48" s="79"/>
      <c r="B48" s="79"/>
      <c r="C48" s="79"/>
    </row>
    <row r="49" spans="1:3" ht="15.75">
      <c r="A49" s="79"/>
      <c r="B49" s="79"/>
      <c r="C49" s="79"/>
    </row>
    <row r="50" spans="1:3" ht="15.75">
      <c r="A50" s="79"/>
      <c r="B50" s="79"/>
      <c r="C50" s="79"/>
    </row>
    <row r="51" spans="1:3" ht="15.75">
      <c r="A51" s="79"/>
      <c r="B51" s="79"/>
      <c r="C51" s="79"/>
    </row>
    <row r="52" spans="1:3" ht="15.75">
      <c r="A52" s="79"/>
      <c r="B52" s="79"/>
      <c r="C52" s="79"/>
    </row>
    <row r="53" spans="1:3" ht="15.75">
      <c r="A53" s="79"/>
      <c r="B53" s="79"/>
      <c r="C53" s="79"/>
    </row>
    <row r="54" spans="1:3" ht="15.75">
      <c r="A54" s="79"/>
      <c r="B54" s="79"/>
      <c r="C54" s="79"/>
    </row>
    <row r="55" spans="1:3" ht="15.75">
      <c r="A55" s="79"/>
      <c r="B55" s="79"/>
      <c r="C55" s="79"/>
    </row>
    <row r="56" spans="1:3" ht="15.75">
      <c r="A56" s="79"/>
      <c r="B56" s="79"/>
      <c r="C56" s="79"/>
    </row>
    <row r="57" spans="1:3" ht="15.75">
      <c r="A57" s="79"/>
      <c r="B57" s="79"/>
      <c r="C57" s="79"/>
    </row>
    <row r="58" spans="1:3" ht="15.75">
      <c r="A58" s="79"/>
      <c r="B58" s="79"/>
      <c r="C58" s="79"/>
    </row>
    <row r="59" spans="1:3" ht="15.75">
      <c r="A59" s="79"/>
      <c r="B59" s="79"/>
      <c r="C59" s="79"/>
    </row>
    <row r="60" spans="1:3" ht="15.75">
      <c r="A60" s="79"/>
      <c r="B60" s="79"/>
      <c r="C60" s="79"/>
    </row>
    <row r="61" spans="1:3" ht="15.75">
      <c r="A61" s="79"/>
      <c r="B61" s="79"/>
      <c r="C61" s="79"/>
    </row>
    <row r="62" spans="1:3" ht="15.75">
      <c r="A62" s="79"/>
      <c r="B62" s="79"/>
      <c r="C62" s="79"/>
    </row>
    <row r="63" spans="1:3" ht="15.75">
      <c r="A63" s="79"/>
      <c r="B63" s="79"/>
      <c r="C63" s="79"/>
    </row>
    <row r="64" spans="1:3" ht="15.75">
      <c r="A64" s="79"/>
      <c r="B64" s="79"/>
      <c r="C64" s="79"/>
    </row>
    <row r="65" spans="1:3" ht="15.75">
      <c r="A65" s="79"/>
      <c r="B65" s="79"/>
      <c r="C65" s="79"/>
    </row>
    <row r="66" spans="1:3" ht="15.75">
      <c r="A66" s="79"/>
      <c r="B66" s="79"/>
      <c r="C66" s="79"/>
    </row>
    <row r="67" spans="1:3" ht="15.75">
      <c r="A67" s="79"/>
      <c r="B67" s="79"/>
      <c r="C67" s="79"/>
    </row>
    <row r="68" spans="1:3" ht="15.75">
      <c r="A68" s="79"/>
      <c r="B68" s="79"/>
      <c r="C68" s="79"/>
    </row>
    <row r="69" spans="1:3" ht="15.75">
      <c r="A69" s="79"/>
      <c r="B69" s="79"/>
      <c r="C69" s="79"/>
    </row>
    <row r="70" spans="1:3" ht="15.75">
      <c r="A70" s="79"/>
      <c r="B70" s="79"/>
      <c r="C70" s="79"/>
    </row>
    <row r="71" spans="1:3" ht="15.75">
      <c r="A71" s="80"/>
      <c r="B71" s="80"/>
      <c r="C71" s="81"/>
    </row>
    <row r="72" spans="1:3" ht="15.75">
      <c r="A72" s="80"/>
      <c r="B72" s="80"/>
      <c r="C72" s="81"/>
    </row>
    <row r="73" spans="1:3" ht="15.75">
      <c r="A73" s="80"/>
      <c r="B73" s="80"/>
      <c r="C73" s="81"/>
    </row>
    <row r="74" spans="1:3" ht="15.75">
      <c r="A74" s="80"/>
      <c r="B74" s="80"/>
      <c r="C74" s="81"/>
    </row>
    <row r="75" spans="1:3" ht="15.75">
      <c r="A75" s="80"/>
      <c r="B75" s="80"/>
      <c r="C75" s="81"/>
    </row>
    <row r="76" spans="1:3" ht="15.75">
      <c r="A76" s="80"/>
      <c r="B76" s="80"/>
      <c r="C76" s="81"/>
    </row>
    <row r="77" spans="1:3" ht="15.75">
      <c r="A77" s="80"/>
      <c r="B77" s="80"/>
      <c r="C77" s="81"/>
    </row>
    <row r="78" spans="1:3" ht="15.75">
      <c r="A78" s="80"/>
      <c r="B78" s="80"/>
      <c r="C78" s="81"/>
    </row>
    <row r="79" spans="1:3" ht="15.75">
      <c r="A79" s="80"/>
      <c r="B79" s="80"/>
      <c r="C79" s="81"/>
    </row>
    <row r="80" spans="1:3" ht="15.75">
      <c r="A80" s="80"/>
      <c r="B80" s="80"/>
      <c r="C80" s="81"/>
    </row>
    <row r="81" spans="1:3" ht="15.75">
      <c r="A81" s="80"/>
      <c r="B81" s="80"/>
      <c r="C81" s="81"/>
    </row>
    <row r="82" spans="1:3" ht="15.75">
      <c r="A82" s="80"/>
      <c r="B82" s="80"/>
      <c r="C82" s="81"/>
    </row>
    <row r="83" spans="1:3" ht="15.75">
      <c r="A83" s="80"/>
      <c r="B83" s="80"/>
      <c r="C83" s="81"/>
    </row>
    <row r="84" spans="1:3" ht="15.75">
      <c r="A84" s="80"/>
      <c r="B84" s="80"/>
      <c r="C84" s="81"/>
    </row>
    <row r="85" spans="1:3" ht="15.75">
      <c r="A85" s="80"/>
      <c r="B85" s="80"/>
      <c r="C85" s="81"/>
    </row>
    <row r="86" spans="1:3" ht="15.75">
      <c r="A86" s="80"/>
      <c r="B86" s="80"/>
      <c r="C86" s="81"/>
    </row>
    <row r="87" spans="1:3" ht="15.75">
      <c r="A87" s="80"/>
      <c r="B87" s="80"/>
      <c r="C87" s="81"/>
    </row>
    <row r="88" spans="1:3" ht="15.75">
      <c r="A88" s="80"/>
      <c r="B88" s="80"/>
      <c r="C88" s="81"/>
    </row>
    <row r="89" spans="1:3" ht="15.75">
      <c r="A89" s="80"/>
      <c r="B89" s="80"/>
      <c r="C89" s="81"/>
    </row>
    <row r="90" spans="1:3" ht="15.75">
      <c r="A90" s="80"/>
      <c r="B90" s="80"/>
      <c r="C90" s="81"/>
    </row>
    <row r="91" spans="1:3" ht="15.75">
      <c r="A91" s="80"/>
      <c r="B91" s="80"/>
      <c r="C91" s="81"/>
    </row>
  </sheetData>
  <mergeCells count="5">
    <mergeCell ref="A42:E42"/>
    <mergeCell ref="A6:E6"/>
    <mergeCell ref="A7:E7"/>
    <mergeCell ref="A8:E8"/>
    <mergeCell ref="A9:E9"/>
  </mergeCells>
  <printOptions/>
  <pageMargins left="1" right="0.75" top="1" bottom="1" header="0.5" footer="0.5"/>
  <pageSetup orientation="portrait" scale="85" r:id="rId2"/>
  <headerFooter alignWithMargins="0">
    <oddFooter>&amp;CPage &amp;P of &amp;N&amp;R&amp;D&amp;T</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3:I277"/>
  <sheetViews>
    <sheetView workbookViewId="0" topLeftCell="D44">
      <selection activeCell="B50" sqref="B50:H50"/>
    </sheetView>
  </sheetViews>
  <sheetFormatPr defaultColWidth="9.140625" defaultRowHeight="12.75"/>
  <cols>
    <col min="1" max="1" width="5.00390625" style="92" customWidth="1"/>
    <col min="2" max="2" width="9.8515625" style="92" customWidth="1"/>
    <col min="3" max="3" width="17.8515625" style="92" customWidth="1"/>
    <col min="4" max="4" width="8.8515625" style="92" customWidth="1"/>
    <col min="5" max="5" width="11.28125" style="92" customWidth="1"/>
    <col min="6" max="6" width="11.140625" style="92" customWidth="1"/>
    <col min="7" max="7" width="11.57421875" style="92" customWidth="1"/>
    <col min="8" max="8" width="46.7109375" style="92" customWidth="1"/>
    <col min="9" max="9" width="2.7109375" style="92" customWidth="1"/>
    <col min="10" max="16384" width="9.140625" style="92" customWidth="1"/>
  </cols>
  <sheetData>
    <row r="3" spans="1:8" ht="12.75">
      <c r="A3"/>
      <c r="B3"/>
      <c r="C3"/>
      <c r="D3"/>
      <c r="E3"/>
      <c r="F3"/>
      <c r="G3"/>
      <c r="H3"/>
    </row>
    <row r="4" spans="1:8" ht="12.75">
      <c r="A4"/>
      <c r="B4"/>
      <c r="C4"/>
      <c r="D4"/>
      <c r="E4"/>
      <c r="F4"/>
      <c r="G4"/>
      <c r="H4"/>
    </row>
    <row r="5" spans="1:8" ht="12.75">
      <c r="A5"/>
      <c r="B5"/>
      <c r="C5"/>
      <c r="D5"/>
      <c r="E5"/>
      <c r="F5"/>
      <c r="G5"/>
      <c r="H5"/>
    </row>
    <row r="6" spans="1:8" ht="12.75">
      <c r="A6"/>
      <c r="B6"/>
      <c r="C6"/>
      <c r="D6"/>
      <c r="E6"/>
      <c r="F6"/>
      <c r="G6"/>
      <c r="H6"/>
    </row>
    <row r="7" spans="1:8" ht="13.5" customHeight="1">
      <c r="A7"/>
      <c r="B7"/>
      <c r="C7"/>
      <c r="D7"/>
      <c r="E7"/>
      <c r="F7"/>
      <c r="G7"/>
      <c r="H7"/>
    </row>
    <row r="8" spans="1:8" ht="19.5">
      <c r="A8" s="212" t="s">
        <v>171</v>
      </c>
      <c r="B8" s="226"/>
      <c r="C8" s="226"/>
      <c r="D8" s="226"/>
      <c r="E8" s="226"/>
      <c r="F8" s="226"/>
      <c r="G8" s="226"/>
      <c r="H8" s="226"/>
    </row>
    <row r="9" spans="1:8" ht="13.5">
      <c r="A9" s="218" t="s">
        <v>0</v>
      </c>
      <c r="B9" s="218"/>
      <c r="C9" s="218"/>
      <c r="D9" s="218"/>
      <c r="E9" s="218"/>
      <c r="F9" s="218"/>
      <c r="G9" s="218"/>
      <c r="H9" s="218"/>
    </row>
    <row r="10" spans="1:8" ht="15.75">
      <c r="A10" s="227" t="s">
        <v>210</v>
      </c>
      <c r="B10" s="227"/>
      <c r="C10" s="228"/>
      <c r="D10" s="228"/>
      <c r="E10" s="228"/>
      <c r="F10" s="228"/>
      <c r="G10" s="228"/>
      <c r="H10" s="228"/>
    </row>
    <row r="11" spans="1:8" ht="15.75">
      <c r="A11" s="227" t="s">
        <v>96</v>
      </c>
      <c r="B11" s="227"/>
      <c r="C11" s="227"/>
      <c r="D11" s="227"/>
      <c r="E11" s="227"/>
      <c r="F11" s="227"/>
      <c r="G11" s="227"/>
      <c r="H11" s="227"/>
    </row>
    <row r="12" spans="1:8" ht="13.5" customHeight="1">
      <c r="A12" s="3"/>
      <c r="B12" s="3"/>
      <c r="C12" s="222"/>
      <c r="D12" s="222"/>
      <c r="E12" s="222"/>
      <c r="F12" s="222"/>
      <c r="G12" s="222"/>
      <c r="H12" s="222"/>
    </row>
    <row r="13" spans="1:8" ht="15.75">
      <c r="A13" s="98" t="s">
        <v>1</v>
      </c>
      <c r="B13" s="197" t="s">
        <v>2</v>
      </c>
      <c r="C13" s="201"/>
      <c r="D13" s="201"/>
      <c r="E13" s="201"/>
      <c r="F13" s="201"/>
      <c r="G13" s="201"/>
      <c r="H13" s="201"/>
    </row>
    <row r="14" spans="1:8" ht="47.25" customHeight="1">
      <c r="A14" s="99"/>
      <c r="B14" s="229" t="s">
        <v>194</v>
      </c>
      <c r="C14" s="230"/>
      <c r="D14" s="230"/>
      <c r="E14" s="230"/>
      <c r="F14" s="230"/>
      <c r="G14" s="230"/>
      <c r="H14" s="230"/>
    </row>
    <row r="15" spans="1:8" ht="31.5" customHeight="1">
      <c r="A15" s="99"/>
      <c r="B15" s="229" t="s">
        <v>196</v>
      </c>
      <c r="C15" s="223"/>
      <c r="D15" s="223"/>
      <c r="E15" s="223"/>
      <c r="F15" s="223"/>
      <c r="G15" s="223"/>
      <c r="H15" s="223"/>
    </row>
    <row r="16" spans="1:8" ht="15.75">
      <c r="A16" s="98"/>
      <c r="B16" s="5"/>
      <c r="C16" s="202"/>
      <c r="D16" s="202"/>
      <c r="E16" s="202"/>
      <c r="F16" s="202"/>
      <c r="G16" s="202"/>
      <c r="H16" s="202"/>
    </row>
    <row r="17" spans="1:8" ht="15.75">
      <c r="A17" s="98"/>
      <c r="B17" s="5"/>
      <c r="C17" s="6"/>
      <c r="D17" s="6"/>
      <c r="E17" s="6"/>
      <c r="F17" s="6"/>
      <c r="G17" s="6"/>
      <c r="H17" s="6"/>
    </row>
    <row r="18" spans="1:8" ht="15.75">
      <c r="A18" s="98" t="s">
        <v>3</v>
      </c>
      <c r="B18" s="197" t="s">
        <v>4</v>
      </c>
      <c r="C18" s="197"/>
      <c r="D18" s="197"/>
      <c r="E18" s="197"/>
      <c r="F18" s="197"/>
      <c r="G18" s="197"/>
      <c r="H18" s="197"/>
    </row>
    <row r="19" spans="1:8" ht="15.75">
      <c r="A19" s="98"/>
      <c r="B19" s="222" t="s">
        <v>5</v>
      </c>
      <c r="C19" s="222"/>
      <c r="D19" s="222"/>
      <c r="E19" s="222"/>
      <c r="F19" s="222"/>
      <c r="G19" s="222"/>
      <c r="H19" s="222"/>
    </row>
    <row r="20" spans="1:8" ht="15.75">
      <c r="A20" s="98"/>
      <c r="B20" s="6"/>
      <c r="C20" s="6"/>
      <c r="D20" s="6"/>
      <c r="E20" s="6"/>
      <c r="F20" s="6"/>
      <c r="G20" s="6"/>
      <c r="H20" s="6"/>
    </row>
    <row r="21" spans="1:8" ht="15.75">
      <c r="A21" s="98"/>
      <c r="B21" s="6"/>
      <c r="C21" s="6"/>
      <c r="D21" s="6"/>
      <c r="E21" s="6"/>
      <c r="F21" s="6"/>
      <c r="G21" s="6"/>
      <c r="H21" s="6"/>
    </row>
    <row r="22" spans="1:8" ht="15.75">
      <c r="A22" s="98" t="s">
        <v>6</v>
      </c>
      <c r="B22" s="197" t="s">
        <v>7</v>
      </c>
      <c r="C22" s="201"/>
      <c r="D22" s="201"/>
      <c r="E22" s="201"/>
      <c r="F22" s="201"/>
      <c r="G22" s="201"/>
      <c r="H22" s="201"/>
    </row>
    <row r="23" spans="1:8" ht="15.75">
      <c r="A23" s="100"/>
      <c r="B23" s="202" t="s">
        <v>143</v>
      </c>
      <c r="C23" s="201"/>
      <c r="D23" s="201"/>
      <c r="E23" s="201"/>
      <c r="F23" s="201"/>
      <c r="G23" s="201"/>
      <c r="H23" s="201"/>
    </row>
    <row r="24" spans="1:8" ht="15.75">
      <c r="A24" s="98"/>
      <c r="B24" s="5"/>
      <c r="C24" s="6"/>
      <c r="D24" s="6"/>
      <c r="E24" s="6"/>
      <c r="F24" s="6"/>
      <c r="G24" s="6"/>
      <c r="H24" s="6"/>
    </row>
    <row r="25" spans="1:8" ht="15.75">
      <c r="A25" s="98"/>
      <c r="B25" s="5"/>
      <c r="C25" s="6"/>
      <c r="D25" s="6"/>
      <c r="E25" s="6"/>
      <c r="F25" s="6"/>
      <c r="G25" s="6"/>
      <c r="H25" s="6"/>
    </row>
    <row r="26" spans="1:8" ht="15.75">
      <c r="A26" s="98" t="s">
        <v>8</v>
      </c>
      <c r="B26" s="197" t="s">
        <v>9</v>
      </c>
      <c r="C26" s="201"/>
      <c r="D26" s="201"/>
      <c r="E26" s="201"/>
      <c r="F26" s="201"/>
      <c r="G26" s="201"/>
      <c r="H26" s="201"/>
    </row>
    <row r="27" spans="1:8" ht="15.75">
      <c r="A27" s="100"/>
      <c r="B27" s="202" t="s">
        <v>10</v>
      </c>
      <c r="C27" s="201"/>
      <c r="D27" s="201"/>
      <c r="E27" s="201"/>
      <c r="F27" s="201"/>
      <c r="G27" s="201"/>
      <c r="H27" s="201"/>
    </row>
    <row r="28" spans="1:8" ht="15.75">
      <c r="A28" s="98"/>
      <c r="B28" s="5"/>
      <c r="C28" s="202"/>
      <c r="D28" s="202"/>
      <c r="E28" s="202"/>
      <c r="F28" s="202"/>
      <c r="G28" s="202"/>
      <c r="H28" s="202"/>
    </row>
    <row r="29" spans="1:8" ht="15.75">
      <c r="A29" s="98"/>
      <c r="B29" s="5"/>
      <c r="C29" s="6"/>
      <c r="D29" s="6"/>
      <c r="E29" s="6"/>
      <c r="F29" s="6"/>
      <c r="G29" s="6"/>
      <c r="H29" s="6"/>
    </row>
    <row r="30" spans="1:8" ht="15.75">
      <c r="A30" s="98" t="s">
        <v>11</v>
      </c>
      <c r="B30" s="197" t="s">
        <v>12</v>
      </c>
      <c r="C30" s="201"/>
      <c r="D30" s="201"/>
      <c r="E30" s="201"/>
      <c r="F30" s="201"/>
      <c r="G30" s="201"/>
      <c r="H30" s="201"/>
    </row>
    <row r="31" spans="1:8" ht="15.75" customHeight="1">
      <c r="A31" s="100"/>
      <c r="B31" s="222" t="s">
        <v>13</v>
      </c>
      <c r="C31" s="223"/>
      <c r="D31" s="223"/>
      <c r="E31" s="223"/>
      <c r="F31" s="223"/>
      <c r="G31" s="223"/>
      <c r="H31" s="223"/>
    </row>
    <row r="32" spans="1:8" ht="15.75" customHeight="1">
      <c r="A32" s="100"/>
      <c r="B32" s="144"/>
      <c r="C32" s="143"/>
      <c r="D32" s="143"/>
      <c r="E32" s="143"/>
      <c r="F32" s="143"/>
      <c r="G32" s="143"/>
      <c r="H32" s="143"/>
    </row>
    <row r="33" spans="1:8" ht="15.75" customHeight="1">
      <c r="A33" s="100"/>
      <c r="B33" s="144"/>
      <c r="C33" s="143"/>
      <c r="D33" s="143"/>
      <c r="E33" s="143"/>
      <c r="F33" s="143"/>
      <c r="G33" s="143"/>
      <c r="H33" s="143"/>
    </row>
    <row r="34" spans="1:8" ht="15.75">
      <c r="A34" s="98" t="s">
        <v>14</v>
      </c>
      <c r="B34" s="231" t="s">
        <v>15</v>
      </c>
      <c r="C34" s="232"/>
      <c r="D34" s="232"/>
      <c r="E34" s="232"/>
      <c r="F34" s="232"/>
      <c r="G34" s="232"/>
      <c r="H34" s="232"/>
    </row>
    <row r="35" spans="1:8" ht="17.25" customHeight="1">
      <c r="A35" s="98"/>
      <c r="B35" s="206"/>
      <c r="C35" s="206"/>
      <c r="D35" s="206"/>
      <c r="E35" s="206"/>
      <c r="F35" s="206"/>
      <c r="G35" s="206"/>
      <c r="H35" s="206"/>
    </row>
    <row r="36" spans="1:8" ht="29.25" customHeight="1">
      <c r="A36" s="98"/>
      <c r="B36" s="205" t="s">
        <v>216</v>
      </c>
      <c r="C36" s="205"/>
      <c r="D36" s="205"/>
      <c r="E36" s="205"/>
      <c r="F36" s="205"/>
      <c r="G36" s="205"/>
      <c r="H36" s="205"/>
    </row>
    <row r="37" spans="1:8" ht="15.75" customHeight="1">
      <c r="A37" s="98"/>
      <c r="B37" s="188"/>
      <c r="C37" s="188"/>
      <c r="D37" s="188"/>
      <c r="E37" s="188"/>
      <c r="F37" s="188"/>
      <c r="G37" s="188"/>
      <c r="H37" s="188"/>
    </row>
    <row r="38" spans="1:8" ht="48" customHeight="1">
      <c r="A38" s="191" t="s">
        <v>99</v>
      </c>
      <c r="B38" s="222" t="s">
        <v>245</v>
      </c>
      <c r="C38" s="222"/>
      <c r="D38" s="222"/>
      <c r="E38" s="222"/>
      <c r="F38" s="222"/>
      <c r="G38" s="222"/>
      <c r="H38" s="222"/>
    </row>
    <row r="39" spans="1:8" ht="16.5" customHeight="1" thickBot="1">
      <c r="A39" s="191"/>
      <c r="B39" s="144"/>
      <c r="C39" s="144"/>
      <c r="D39" s="144"/>
      <c r="E39" s="144"/>
      <c r="F39" s="144"/>
      <c r="G39" s="144"/>
      <c r="H39" s="144"/>
    </row>
    <row r="40" spans="1:8" ht="52.5" customHeight="1" thickBot="1">
      <c r="A40" s="191"/>
      <c r="B40" s="180" t="s">
        <v>181</v>
      </c>
      <c r="C40" s="181" t="s">
        <v>180</v>
      </c>
      <c r="D40" s="181" t="s">
        <v>182</v>
      </c>
      <c r="E40" s="181" t="s">
        <v>183</v>
      </c>
      <c r="F40" s="181" t="s">
        <v>184</v>
      </c>
      <c r="G40" s="181" t="s">
        <v>185</v>
      </c>
      <c r="H40" s="144"/>
    </row>
    <row r="41" spans="1:8" ht="16.5" customHeight="1" thickBot="1">
      <c r="A41" s="191"/>
      <c r="B41" s="182">
        <v>38443</v>
      </c>
      <c r="C41" s="183">
        <v>564700</v>
      </c>
      <c r="D41" s="186">
        <v>2.3</v>
      </c>
      <c r="E41" s="186">
        <v>2.43</v>
      </c>
      <c r="F41" s="184">
        <v>2.3683</v>
      </c>
      <c r="G41" s="192">
        <v>1337368</v>
      </c>
      <c r="H41" s="144"/>
    </row>
    <row r="42" spans="1:8" ht="16.5" customHeight="1" thickBot="1">
      <c r="A42" s="191"/>
      <c r="B42" s="182">
        <v>38473</v>
      </c>
      <c r="C42" s="183">
        <v>93300</v>
      </c>
      <c r="D42" s="186">
        <v>2.48</v>
      </c>
      <c r="E42" s="186">
        <v>2.64</v>
      </c>
      <c r="F42" s="193" t="s">
        <v>217</v>
      </c>
      <c r="G42" s="187">
        <v>240156</v>
      </c>
      <c r="H42" s="144"/>
    </row>
    <row r="43" spans="1:8" ht="16.5" customHeight="1" thickBot="1">
      <c r="A43" s="191"/>
      <c r="B43" s="182"/>
      <c r="C43" s="183">
        <f>SUM(C41:C42)</f>
        <v>658000</v>
      </c>
      <c r="D43" s="186"/>
      <c r="E43" s="186"/>
      <c r="F43" s="184"/>
      <c r="G43" s="187">
        <f>SUM(G41:G42)</f>
        <v>1577524</v>
      </c>
      <c r="H43" s="144"/>
    </row>
    <row r="44" spans="1:8" ht="16.5" customHeight="1">
      <c r="A44" s="191"/>
      <c r="B44" s="144"/>
      <c r="C44" s="144"/>
      <c r="D44" s="144"/>
      <c r="E44" s="144"/>
      <c r="F44" s="144"/>
      <c r="G44" s="144"/>
      <c r="H44" s="144"/>
    </row>
    <row r="45" spans="1:8" ht="34.5" customHeight="1">
      <c r="A45" s="191" t="s">
        <v>100</v>
      </c>
      <c r="B45" s="222" t="s">
        <v>246</v>
      </c>
      <c r="C45" s="222"/>
      <c r="D45" s="222"/>
      <c r="E45" s="222"/>
      <c r="F45" s="222"/>
      <c r="G45" s="222"/>
      <c r="H45" s="222"/>
    </row>
    <row r="46" spans="1:8" ht="15.75">
      <c r="A46" s="98"/>
      <c r="B46" s="144"/>
      <c r="C46" s="144"/>
      <c r="D46" s="144"/>
      <c r="E46" s="144"/>
      <c r="F46" s="144"/>
      <c r="G46" s="144"/>
      <c r="H46" s="144"/>
    </row>
    <row r="47" spans="1:8" ht="15.75">
      <c r="A47" s="98" t="s">
        <v>16</v>
      </c>
      <c r="B47" s="197" t="s">
        <v>160</v>
      </c>
      <c r="C47" s="233"/>
      <c r="D47" s="233"/>
      <c r="E47" s="233"/>
      <c r="F47" s="233"/>
      <c r="G47" s="233"/>
      <c r="H47" s="233"/>
    </row>
    <row r="48" spans="1:8" ht="53.25" customHeight="1">
      <c r="A48" s="98"/>
      <c r="B48" s="222" t="s">
        <v>256</v>
      </c>
      <c r="C48" s="222"/>
      <c r="D48" s="222"/>
      <c r="E48" s="222"/>
      <c r="F48" s="222"/>
      <c r="G48" s="222"/>
      <c r="H48" s="222"/>
    </row>
    <row r="49" spans="1:8" ht="15.75">
      <c r="A49" s="98"/>
      <c r="B49" s="2"/>
      <c r="C49" s="152"/>
      <c r="D49" s="152"/>
      <c r="E49" s="152"/>
      <c r="F49" s="152"/>
      <c r="G49" s="152"/>
      <c r="H49" s="152"/>
    </row>
    <row r="50" spans="1:8" ht="15.75">
      <c r="A50" s="98" t="s">
        <v>17</v>
      </c>
      <c r="B50" s="197" t="s">
        <v>18</v>
      </c>
      <c r="C50" s="201"/>
      <c r="D50" s="201"/>
      <c r="E50" s="201"/>
      <c r="F50" s="201"/>
      <c r="G50" s="201"/>
      <c r="H50" s="201"/>
    </row>
    <row r="51" spans="1:8" ht="33" customHeight="1">
      <c r="A51" s="98"/>
      <c r="B51" s="222" t="s">
        <v>168</v>
      </c>
      <c r="C51" s="222"/>
      <c r="D51" s="222"/>
      <c r="E51" s="222"/>
      <c r="F51" s="222"/>
      <c r="G51" s="222"/>
      <c r="H51" s="222"/>
    </row>
    <row r="52" ht="12.75">
      <c r="A52" s="101"/>
    </row>
    <row r="53" ht="12.75">
      <c r="A53" s="101"/>
    </row>
    <row r="54" spans="1:8" ht="15.75">
      <c r="A54" s="101"/>
      <c r="B54" s="197" t="s">
        <v>65</v>
      </c>
      <c r="C54" s="197"/>
      <c r="D54" s="197"/>
      <c r="E54" s="197"/>
      <c r="F54" s="197"/>
      <c r="G54" s="197"/>
      <c r="H54" s="197"/>
    </row>
    <row r="55" spans="1:8" ht="50.25" customHeight="1">
      <c r="A55" s="98" t="s">
        <v>21</v>
      </c>
      <c r="B55" s="222" t="s">
        <v>252</v>
      </c>
      <c r="C55" s="222"/>
      <c r="D55" s="222"/>
      <c r="E55" s="222"/>
      <c r="F55" s="222"/>
      <c r="G55" s="222"/>
      <c r="H55" s="222"/>
    </row>
    <row r="56" spans="1:8" ht="18" customHeight="1">
      <c r="A56" s="98"/>
      <c r="B56" s="6"/>
      <c r="C56" s="6"/>
      <c r="D56" s="6"/>
      <c r="E56" s="6"/>
      <c r="F56" s="6"/>
      <c r="G56" s="6"/>
      <c r="H56" s="6"/>
    </row>
    <row r="57" spans="1:8" ht="49.5" customHeight="1">
      <c r="A57" s="101"/>
      <c r="B57" s="222" t="s">
        <v>254</v>
      </c>
      <c r="C57" s="222"/>
      <c r="D57" s="222"/>
      <c r="E57" s="222"/>
      <c r="F57" s="222"/>
      <c r="G57" s="222"/>
      <c r="H57" s="222"/>
    </row>
    <row r="58" ht="12.75">
      <c r="A58" s="101"/>
    </row>
    <row r="59" spans="1:8" ht="10.5" customHeight="1">
      <c r="A59" s="98"/>
      <c r="B59" s="5"/>
      <c r="C59" s="6"/>
      <c r="D59" s="6"/>
      <c r="E59" s="6"/>
      <c r="F59" s="6"/>
      <c r="G59" s="6"/>
      <c r="H59" s="6"/>
    </row>
    <row r="60" spans="1:8" ht="15.75">
      <c r="A60" s="98" t="s">
        <v>22</v>
      </c>
      <c r="B60" s="197" t="s">
        <v>129</v>
      </c>
      <c r="C60" s="197"/>
      <c r="D60" s="197"/>
      <c r="E60" s="197"/>
      <c r="F60" s="197"/>
      <c r="G60" s="197"/>
      <c r="H60" s="197"/>
    </row>
    <row r="61" spans="1:8" ht="32.25" customHeight="1">
      <c r="A61" s="98"/>
      <c r="B61" s="222" t="s">
        <v>230</v>
      </c>
      <c r="C61" s="222"/>
      <c r="D61" s="222"/>
      <c r="E61" s="222"/>
      <c r="F61" s="222"/>
      <c r="G61" s="222"/>
      <c r="H61" s="222"/>
    </row>
    <row r="62" spans="1:8" ht="9.75" customHeight="1">
      <c r="A62" s="98"/>
      <c r="B62" s="6"/>
      <c r="C62" s="6"/>
      <c r="D62" s="6"/>
      <c r="E62" s="6"/>
      <c r="F62" s="6"/>
      <c r="G62" s="6"/>
      <c r="H62" s="6"/>
    </row>
    <row r="63" spans="1:8" ht="78.75" customHeight="1">
      <c r="A63" s="98" t="s">
        <v>99</v>
      </c>
      <c r="B63" s="204" t="s">
        <v>242</v>
      </c>
      <c r="C63" s="204"/>
      <c r="D63" s="204"/>
      <c r="E63" s="204"/>
      <c r="F63" s="204"/>
      <c r="G63" s="204"/>
      <c r="H63" s="204"/>
    </row>
    <row r="64" spans="1:8" ht="15.75">
      <c r="A64" s="98"/>
      <c r="B64" s="6"/>
      <c r="C64" s="6"/>
      <c r="D64" s="6"/>
      <c r="E64" s="6"/>
      <c r="F64" s="6"/>
      <c r="G64" s="6"/>
      <c r="H64" s="6"/>
    </row>
    <row r="65" spans="1:8" ht="18" customHeight="1">
      <c r="A65" s="98" t="s">
        <v>100</v>
      </c>
      <c r="B65" s="205" t="s">
        <v>250</v>
      </c>
      <c r="C65" s="205"/>
      <c r="D65" s="205"/>
      <c r="E65" s="205"/>
      <c r="F65" s="205"/>
      <c r="G65" s="205"/>
      <c r="H65" s="205"/>
    </row>
    <row r="66" spans="1:8" ht="12" customHeight="1">
      <c r="A66" s="98"/>
      <c r="B66" s="6"/>
      <c r="C66" s="6"/>
      <c r="D66" s="6"/>
      <c r="E66" s="6"/>
      <c r="F66" s="6"/>
      <c r="G66" s="6"/>
      <c r="H66" s="6"/>
    </row>
    <row r="67" spans="1:8" ht="10.5" customHeight="1">
      <c r="A67" s="98"/>
      <c r="B67" s="6"/>
      <c r="C67" s="6"/>
      <c r="D67" s="6"/>
      <c r="E67" s="6"/>
      <c r="F67" s="6"/>
      <c r="G67" s="6"/>
      <c r="H67" s="6"/>
    </row>
    <row r="68" spans="1:8" ht="15.75">
      <c r="A68" s="98" t="s">
        <v>23</v>
      </c>
      <c r="B68" s="197" t="s">
        <v>130</v>
      </c>
      <c r="C68" s="197"/>
      <c r="D68" s="197"/>
      <c r="E68" s="197"/>
      <c r="F68" s="197"/>
      <c r="G68" s="197"/>
      <c r="H68" s="197"/>
    </row>
    <row r="69" spans="1:8" ht="18.75" customHeight="1">
      <c r="A69" s="98"/>
      <c r="B69" s="222" t="s">
        <v>179</v>
      </c>
      <c r="C69" s="201"/>
      <c r="D69" s="201"/>
      <c r="E69" s="201"/>
      <c r="F69" s="201"/>
      <c r="G69" s="201"/>
      <c r="H69" s="201"/>
    </row>
    <row r="70" spans="1:8" ht="15.75">
      <c r="A70" s="98"/>
      <c r="B70" s="6"/>
      <c r="C70" s="6"/>
      <c r="D70" s="6"/>
      <c r="E70" s="6"/>
      <c r="F70" s="6"/>
      <c r="G70" s="6"/>
      <c r="H70" s="6"/>
    </row>
    <row r="71" spans="1:8" ht="15.75">
      <c r="A71" s="98" t="s">
        <v>24</v>
      </c>
      <c r="B71" s="203" t="s">
        <v>25</v>
      </c>
      <c r="C71" s="201"/>
      <c r="D71" s="1"/>
      <c r="E71" s="7"/>
      <c r="F71" s="7"/>
      <c r="G71" s="1"/>
      <c r="H71" s="12"/>
    </row>
    <row r="72" spans="1:8" ht="32.25" customHeight="1">
      <c r="A72" s="98"/>
      <c r="B72" s="222" t="s">
        <v>218</v>
      </c>
      <c r="C72" s="222"/>
      <c r="D72" s="222"/>
      <c r="E72" s="222"/>
      <c r="F72" s="222"/>
      <c r="G72" s="222"/>
      <c r="H72" s="222"/>
    </row>
    <row r="73" spans="1:8" ht="15.75">
      <c r="A73" s="98"/>
      <c r="B73" s="6"/>
      <c r="C73" s="6"/>
      <c r="D73" s="6"/>
      <c r="E73" s="6"/>
      <c r="G73" s="86" t="s">
        <v>128</v>
      </c>
      <c r="H73" s="6"/>
    </row>
    <row r="74" spans="1:8" ht="9.75" customHeight="1">
      <c r="A74" s="98"/>
      <c r="B74" s="6"/>
      <c r="C74" s="6"/>
      <c r="D74" s="6"/>
      <c r="E74" s="6"/>
      <c r="G74" s="86"/>
      <c r="H74" s="6"/>
    </row>
    <row r="75" spans="1:8" ht="16.5" customHeight="1">
      <c r="A75" s="98"/>
      <c r="B75" s="202" t="s">
        <v>141</v>
      </c>
      <c r="C75" s="202"/>
      <c r="D75" s="202"/>
      <c r="E75" s="202"/>
      <c r="F75" s="202"/>
      <c r="G75" s="140">
        <f>17680+5000+0</f>
        <v>22680</v>
      </c>
      <c r="H75" s="6"/>
    </row>
    <row r="76" spans="1:8" ht="11.25" customHeight="1">
      <c r="A76" s="98"/>
      <c r="B76" s="6"/>
      <c r="C76" s="6"/>
      <c r="D76" s="6"/>
      <c r="E76" s="6"/>
      <c r="F76" s="6"/>
      <c r="G76" s="140"/>
      <c r="H76" s="6"/>
    </row>
    <row r="77" spans="1:8" ht="11.25" customHeight="1">
      <c r="A77" s="98"/>
      <c r="B77" s="6"/>
      <c r="C77" s="6"/>
      <c r="D77" s="6"/>
      <c r="E77" s="6"/>
      <c r="F77" s="6"/>
      <c r="G77" s="140"/>
      <c r="H77" s="6"/>
    </row>
    <row r="78" spans="1:8" ht="16.5" customHeight="1">
      <c r="A78" s="98" t="s">
        <v>137</v>
      </c>
      <c r="B78" s="197" t="s">
        <v>138</v>
      </c>
      <c r="C78" s="197"/>
      <c r="D78" s="197"/>
      <c r="E78" s="6"/>
      <c r="F78" s="6"/>
      <c r="G78" s="140"/>
      <c r="H78" s="6"/>
    </row>
    <row r="79" spans="1:8" ht="16.5" customHeight="1">
      <c r="A79" s="98"/>
      <c r="B79" s="202" t="s">
        <v>219</v>
      </c>
      <c r="C79" s="202"/>
      <c r="D79" s="202"/>
      <c r="E79" s="202"/>
      <c r="F79" s="202"/>
      <c r="G79" s="202"/>
      <c r="H79" s="202"/>
    </row>
    <row r="80" spans="1:8" ht="9.75" customHeight="1">
      <c r="A80" s="98"/>
      <c r="B80" s="6"/>
      <c r="C80" s="6"/>
      <c r="D80" s="6"/>
      <c r="E80" s="6"/>
      <c r="F80" s="6"/>
      <c r="G80" s="140"/>
      <c r="H80" s="6"/>
    </row>
    <row r="81" spans="1:8" ht="16.5" customHeight="1">
      <c r="A81" s="98"/>
      <c r="B81" s="6"/>
      <c r="C81" s="6"/>
      <c r="D81" s="6"/>
      <c r="E81" s="6"/>
      <c r="F81" s="6"/>
      <c r="G81" s="140" t="s">
        <v>140</v>
      </c>
      <c r="H81" s="6"/>
    </row>
    <row r="82" spans="1:8" ht="48" customHeight="1">
      <c r="A82" s="98"/>
      <c r="B82" s="202" t="s">
        <v>162</v>
      </c>
      <c r="C82" s="202"/>
      <c r="D82" s="202"/>
      <c r="E82" s="202"/>
      <c r="F82" s="6"/>
      <c r="G82" s="140"/>
      <c r="H82" s="6"/>
    </row>
    <row r="83" spans="1:8" ht="16.5" customHeight="1">
      <c r="A83" s="98"/>
      <c r="B83" s="6"/>
      <c r="C83" s="29" t="s">
        <v>139</v>
      </c>
      <c r="D83" s="6"/>
      <c r="E83" s="6"/>
      <c r="F83" s="6"/>
      <c r="G83" s="145">
        <v>1072</v>
      </c>
      <c r="H83" s="6"/>
    </row>
    <row r="84" spans="1:8" ht="16.5" customHeight="1">
      <c r="A84" s="98"/>
      <c r="B84" s="6"/>
      <c r="C84" s="6"/>
      <c r="D84" s="6"/>
      <c r="E84" s="6"/>
      <c r="F84" s="6"/>
      <c r="G84" s="140"/>
      <c r="H84" s="6"/>
    </row>
    <row r="85" spans="1:8" ht="18">
      <c r="A85" s="132" t="s">
        <v>172</v>
      </c>
      <c r="B85" s="82"/>
      <c r="C85" s="82"/>
      <c r="D85" s="82"/>
      <c r="E85" s="82"/>
      <c r="F85" s="82"/>
      <c r="G85" s="82"/>
      <c r="H85" s="82"/>
    </row>
    <row r="86" spans="1:8" ht="15.75">
      <c r="A86" s="101"/>
      <c r="B86" s="6"/>
      <c r="C86" s="6"/>
      <c r="D86" s="6"/>
      <c r="E86" s="6"/>
      <c r="F86" s="6"/>
      <c r="G86" s="6"/>
      <c r="H86" s="6"/>
    </row>
    <row r="87" spans="1:8" ht="15.75">
      <c r="A87" s="98" t="s">
        <v>27</v>
      </c>
      <c r="B87" s="203" t="s">
        <v>28</v>
      </c>
      <c r="C87" s="203"/>
      <c r="D87" s="203"/>
      <c r="E87" s="203"/>
      <c r="F87" s="203"/>
      <c r="G87" s="203"/>
      <c r="H87" s="203"/>
    </row>
    <row r="88" ht="15.75">
      <c r="A88" s="98"/>
    </row>
    <row r="89" spans="1:8" ht="65.25" customHeight="1">
      <c r="A89" s="98"/>
      <c r="B89" s="204" t="s">
        <v>255</v>
      </c>
      <c r="C89" s="204"/>
      <c r="D89" s="204"/>
      <c r="E89" s="204"/>
      <c r="F89" s="204"/>
      <c r="G89" s="204"/>
      <c r="H89" s="204"/>
    </row>
    <row r="90" ht="15.75">
      <c r="A90" s="98"/>
    </row>
    <row r="91" spans="1:8" ht="15.75">
      <c r="A91" s="98"/>
      <c r="H91" s="172"/>
    </row>
    <row r="92" spans="1:8" ht="15.75">
      <c r="A92" s="102"/>
      <c r="B92" s="244" t="s">
        <v>30</v>
      </c>
      <c r="C92" s="244"/>
      <c r="D92" s="244"/>
      <c r="E92" s="244"/>
      <c r="F92" s="244"/>
      <c r="G92" s="244"/>
      <c r="H92" s="244"/>
    </row>
    <row r="93" spans="1:8" ht="15.75">
      <c r="A93" s="98" t="s">
        <v>29</v>
      </c>
      <c r="B93" s="8"/>
      <c r="C93" s="245"/>
      <c r="D93" s="246"/>
      <c r="E93" s="13" t="s">
        <v>221</v>
      </c>
      <c r="F93" s="13" t="s">
        <v>192</v>
      </c>
      <c r="G93" s="247" t="s">
        <v>31</v>
      </c>
      <c r="H93" s="248"/>
    </row>
    <row r="94" spans="1:8" ht="15.75">
      <c r="A94" s="103"/>
      <c r="B94" s="11"/>
      <c r="C94" s="251"/>
      <c r="D94" s="252"/>
      <c r="E94" s="14" t="s">
        <v>220</v>
      </c>
      <c r="F94" s="14" t="s">
        <v>193</v>
      </c>
      <c r="G94" s="249"/>
      <c r="H94" s="250"/>
    </row>
    <row r="95" spans="1:8" ht="15.75">
      <c r="A95" s="103"/>
      <c r="B95" s="9"/>
      <c r="C95" s="240"/>
      <c r="D95" s="241"/>
      <c r="E95" s="15" t="s">
        <v>26</v>
      </c>
      <c r="F95" s="15" t="s">
        <v>26</v>
      </c>
      <c r="G95" s="16" t="s">
        <v>26</v>
      </c>
      <c r="H95" s="17" t="s">
        <v>32</v>
      </c>
    </row>
    <row r="96" spans="1:8" ht="15.75">
      <c r="A96" s="103"/>
      <c r="B96" s="19"/>
      <c r="C96" s="235" t="s">
        <v>19</v>
      </c>
      <c r="D96" s="236"/>
      <c r="E96" s="173">
        <f>+PL!B17</f>
        <v>26487</v>
      </c>
      <c r="F96" s="20">
        <v>22205</v>
      </c>
      <c r="G96" s="21">
        <f>+E96-F96</f>
        <v>4282</v>
      </c>
      <c r="H96" s="22">
        <f>+G96/F96*100</f>
        <v>19.283945057419498</v>
      </c>
    </row>
    <row r="97" spans="1:8" ht="15.75">
      <c r="A97" s="99"/>
      <c r="B97" s="19"/>
      <c r="C97" s="235" t="s">
        <v>97</v>
      </c>
      <c r="D97" s="236"/>
      <c r="E97" s="20">
        <f>+PL!B28</f>
        <v>9355</v>
      </c>
      <c r="F97" s="20">
        <v>7468</v>
      </c>
      <c r="G97" s="21">
        <f>+E97-F97</f>
        <v>1887</v>
      </c>
      <c r="H97" s="22">
        <f>+G97/F97*100</f>
        <v>25.26780931976433</v>
      </c>
    </row>
    <row r="98" spans="1:8" ht="19.5" customHeight="1">
      <c r="A98" s="99"/>
      <c r="B98" s="19"/>
      <c r="C98" s="235" t="s">
        <v>233</v>
      </c>
      <c r="D98" s="236"/>
      <c r="E98" s="20">
        <f>+PL!B33</f>
        <v>5665</v>
      </c>
      <c r="F98" s="20">
        <v>5905</v>
      </c>
      <c r="G98" s="21">
        <f>+E98-F98</f>
        <v>-240</v>
      </c>
      <c r="H98" s="22">
        <f>+G98/F98*100</f>
        <v>-4.064352243861134</v>
      </c>
    </row>
    <row r="99" spans="1:8" ht="64.5" customHeight="1">
      <c r="A99" s="99"/>
      <c r="B99" s="242" t="s">
        <v>237</v>
      </c>
      <c r="C99" s="243"/>
      <c r="D99" s="243"/>
      <c r="E99" s="243"/>
      <c r="F99" s="243"/>
      <c r="G99" s="243"/>
      <c r="H99" s="243"/>
    </row>
    <row r="100" spans="1:8" ht="15.75" customHeight="1">
      <c r="A100" s="98"/>
      <c r="B100" s="6"/>
      <c r="C100" s="6"/>
      <c r="D100" s="6"/>
      <c r="E100" s="6"/>
      <c r="F100" s="6"/>
      <c r="G100" s="6"/>
      <c r="H100" s="6"/>
    </row>
    <row r="101" spans="1:8" ht="18.75" customHeight="1">
      <c r="A101" s="98"/>
      <c r="B101" s="6"/>
      <c r="C101" s="6"/>
      <c r="D101" s="6"/>
      <c r="E101" s="6"/>
      <c r="F101" s="6"/>
      <c r="G101" s="6"/>
      <c r="H101" s="6"/>
    </row>
    <row r="102" spans="1:8" ht="18.75" customHeight="1">
      <c r="A102" s="98"/>
      <c r="B102" s="6"/>
      <c r="C102" s="6"/>
      <c r="D102" s="6"/>
      <c r="E102" s="6"/>
      <c r="F102" s="6"/>
      <c r="G102" s="6"/>
      <c r="H102" s="6"/>
    </row>
    <row r="103" spans="1:8" ht="18.75" customHeight="1">
      <c r="A103" s="98"/>
      <c r="B103" s="6"/>
      <c r="C103" s="6"/>
      <c r="D103" s="6"/>
      <c r="E103" s="6"/>
      <c r="F103" s="6"/>
      <c r="G103" s="6"/>
      <c r="H103" s="6"/>
    </row>
    <row r="104" spans="1:8" ht="18.75" customHeight="1">
      <c r="A104" s="98"/>
      <c r="B104" s="6"/>
      <c r="C104" s="6"/>
      <c r="D104" s="6"/>
      <c r="E104" s="6"/>
      <c r="F104" s="6"/>
      <c r="G104" s="6"/>
      <c r="H104" s="6"/>
    </row>
    <row r="105" spans="1:8" ht="15.75">
      <c r="A105" s="98"/>
      <c r="B105" s="197" t="s">
        <v>178</v>
      </c>
      <c r="C105" s="197"/>
      <c r="D105" s="197"/>
      <c r="E105" s="197"/>
      <c r="F105" s="197"/>
      <c r="G105" s="197"/>
      <c r="H105" s="197"/>
    </row>
    <row r="106" spans="1:8" ht="32.25" customHeight="1">
      <c r="A106" s="98" t="s">
        <v>33</v>
      </c>
      <c r="B106" s="222" t="s">
        <v>249</v>
      </c>
      <c r="C106" s="222"/>
      <c r="D106" s="222"/>
      <c r="E106" s="222"/>
      <c r="F106" s="222"/>
      <c r="G106" s="222"/>
      <c r="H106" s="222"/>
    </row>
    <row r="107" spans="1:8" ht="15.75">
      <c r="A107" s="98"/>
      <c r="B107" s="2"/>
      <c r="C107" s="6"/>
      <c r="D107" s="6"/>
      <c r="E107" s="6"/>
      <c r="F107" s="6"/>
      <c r="G107" s="6"/>
      <c r="H107" s="6"/>
    </row>
    <row r="108" spans="1:8" ht="15.75">
      <c r="A108" s="98"/>
      <c r="B108" s="2"/>
      <c r="C108" s="6"/>
      <c r="D108" s="6"/>
      <c r="E108" s="6"/>
      <c r="F108" s="6"/>
      <c r="G108" s="6"/>
      <c r="H108" s="6"/>
    </row>
    <row r="109" spans="1:8" ht="15.75">
      <c r="A109" s="98"/>
      <c r="B109" s="197" t="s">
        <v>144</v>
      </c>
      <c r="C109" s="197"/>
      <c r="D109" s="197"/>
      <c r="E109" s="197"/>
      <c r="F109" s="197"/>
      <c r="G109" s="197"/>
      <c r="H109" s="197"/>
    </row>
    <row r="110" spans="1:8" ht="20.25" customHeight="1">
      <c r="A110" s="98" t="s">
        <v>34</v>
      </c>
      <c r="B110" s="237" t="s">
        <v>156</v>
      </c>
      <c r="C110" s="237"/>
      <c r="D110" s="237"/>
      <c r="E110" s="237"/>
      <c r="F110" s="237"/>
      <c r="G110" s="237"/>
      <c r="H110" s="237"/>
    </row>
    <row r="111" spans="1:8" ht="20.25" customHeight="1">
      <c r="A111" s="98"/>
      <c r="B111" s="10"/>
      <c r="C111" s="10"/>
      <c r="D111" s="10"/>
      <c r="E111" s="10"/>
      <c r="F111" s="10"/>
      <c r="G111" s="10"/>
      <c r="H111" s="10"/>
    </row>
    <row r="112" spans="1:8" ht="15.75">
      <c r="A112" s="98"/>
      <c r="B112" s="6"/>
      <c r="C112" s="6"/>
      <c r="D112" s="6"/>
      <c r="E112" s="6"/>
      <c r="F112" s="6"/>
      <c r="G112" s="6"/>
      <c r="H112" s="6"/>
    </row>
    <row r="113" spans="1:8" ht="15.75">
      <c r="A113" s="98"/>
      <c r="B113" s="197" t="s">
        <v>36</v>
      </c>
      <c r="C113" s="201"/>
      <c r="D113" s="201"/>
      <c r="E113" s="201"/>
      <c r="F113" s="201"/>
      <c r="G113" s="201"/>
      <c r="H113" s="201"/>
    </row>
    <row r="114" spans="1:7" ht="31.5">
      <c r="A114" s="98" t="s">
        <v>35</v>
      </c>
      <c r="B114" s="23" t="s">
        <v>37</v>
      </c>
      <c r="C114" s="10"/>
      <c r="D114" s="10"/>
      <c r="E114" s="24" t="s">
        <v>38</v>
      </c>
      <c r="G114" s="4" t="s">
        <v>38</v>
      </c>
    </row>
    <row r="115" spans="1:7" ht="15.75">
      <c r="A115" s="100"/>
      <c r="B115" s="237"/>
      <c r="C115" s="238"/>
      <c r="D115" s="238"/>
      <c r="E115" s="24" t="s">
        <v>39</v>
      </c>
      <c r="G115" s="4" t="s">
        <v>40</v>
      </c>
    </row>
    <row r="116" spans="1:7" ht="15.75">
      <c r="A116" s="100"/>
      <c r="B116" s="25"/>
      <c r="C116" s="25"/>
      <c r="D116" s="25"/>
      <c r="E116" s="83" t="s">
        <v>222</v>
      </c>
      <c r="G116" s="83" t="s">
        <v>222</v>
      </c>
    </row>
    <row r="117" spans="1:7" ht="15.75">
      <c r="A117" s="100"/>
      <c r="B117" s="26"/>
      <c r="C117" s="10"/>
      <c r="D117" s="10"/>
      <c r="E117" s="24" t="s">
        <v>26</v>
      </c>
      <c r="G117" s="24" t="s">
        <v>26</v>
      </c>
    </row>
    <row r="118" spans="1:7" ht="15.75">
      <c r="A118" s="100"/>
      <c r="B118" s="26"/>
      <c r="C118" s="10"/>
      <c r="D118" s="10"/>
      <c r="E118" s="24"/>
      <c r="G118" s="24"/>
    </row>
    <row r="119" spans="1:7" ht="15.75">
      <c r="A119" s="100"/>
      <c r="B119" s="237" t="s">
        <v>224</v>
      </c>
      <c r="C119" s="253"/>
      <c r="D119" s="253"/>
      <c r="E119" s="24"/>
      <c r="G119" s="24"/>
    </row>
    <row r="120" spans="1:8" ht="18" customHeight="1">
      <c r="A120" s="100"/>
      <c r="B120" s="237" t="s">
        <v>225</v>
      </c>
      <c r="C120" s="237"/>
      <c r="D120" s="237"/>
      <c r="E120" s="84">
        <v>2163</v>
      </c>
      <c r="F120" s="94"/>
      <c r="G120" s="84">
        <v>3926</v>
      </c>
      <c r="H120" s="167"/>
    </row>
    <row r="121" spans="1:8" ht="18" customHeight="1">
      <c r="A121" s="100"/>
      <c r="B121" s="237" t="s">
        <v>226</v>
      </c>
      <c r="C121" s="237"/>
      <c r="D121" s="10"/>
      <c r="E121" s="84">
        <v>290</v>
      </c>
      <c r="F121" s="94"/>
      <c r="G121" s="84">
        <v>90</v>
      </c>
      <c r="H121" s="167"/>
    </row>
    <row r="122" spans="1:8" ht="18" customHeight="1">
      <c r="A122" s="100"/>
      <c r="B122" s="237" t="s">
        <v>227</v>
      </c>
      <c r="C122" s="253"/>
      <c r="D122" s="253"/>
      <c r="E122" s="84"/>
      <c r="F122" s="94"/>
      <c r="G122" s="84"/>
      <c r="H122" s="167"/>
    </row>
    <row r="123" spans="1:8" ht="18" customHeight="1">
      <c r="A123" s="100"/>
      <c r="B123" s="237" t="s">
        <v>225</v>
      </c>
      <c r="C123" s="237"/>
      <c r="D123" s="237"/>
      <c r="E123" s="84">
        <v>1237</v>
      </c>
      <c r="F123" s="94"/>
      <c r="G123" s="84">
        <v>1237</v>
      </c>
      <c r="H123" s="167"/>
    </row>
    <row r="124" spans="1:8" ht="17.25" customHeight="1">
      <c r="A124" s="100"/>
      <c r="B124" s="237" t="s">
        <v>226</v>
      </c>
      <c r="C124" s="237"/>
      <c r="D124" s="10"/>
      <c r="E124" s="84">
        <v>0</v>
      </c>
      <c r="F124" s="94"/>
      <c r="G124" s="84">
        <v>0</v>
      </c>
      <c r="H124" s="167"/>
    </row>
    <row r="125" spans="1:8" ht="15.75">
      <c r="A125" s="100"/>
      <c r="B125" s="239"/>
      <c r="C125" s="239"/>
      <c r="D125" s="239"/>
      <c r="E125" s="85">
        <f>SUM(E120:E124)</f>
        <v>3690</v>
      </c>
      <c r="F125" s="94"/>
      <c r="G125" s="85">
        <f>SUM(G120:G124)</f>
        <v>5253</v>
      </c>
      <c r="H125" s="167"/>
    </row>
    <row r="126" spans="1:8" ht="35.25" customHeight="1">
      <c r="A126" s="100"/>
      <c r="B126" s="222" t="s">
        <v>238</v>
      </c>
      <c r="C126" s="201"/>
      <c r="D126" s="201"/>
      <c r="E126" s="201"/>
      <c r="F126" s="201"/>
      <c r="G126" s="201"/>
      <c r="H126" s="201"/>
    </row>
    <row r="127" ht="15.75">
      <c r="A127" s="98"/>
    </row>
    <row r="128" ht="15.75">
      <c r="A128" s="98"/>
    </row>
    <row r="129" spans="1:8" ht="15.75">
      <c r="A129" s="98"/>
      <c r="B129" s="197" t="s">
        <v>42</v>
      </c>
      <c r="C129" s="201"/>
      <c r="D129" s="201"/>
      <c r="E129" s="201"/>
      <c r="F129" s="201"/>
      <c r="G129" s="201"/>
      <c r="H129" s="201"/>
    </row>
    <row r="130" spans="1:8" ht="15.75">
      <c r="A130" s="98" t="s">
        <v>41</v>
      </c>
      <c r="B130" s="202" t="s">
        <v>176</v>
      </c>
      <c r="C130" s="201"/>
      <c r="D130" s="201"/>
      <c r="E130" s="201"/>
      <c r="F130" s="201"/>
      <c r="G130" s="201"/>
      <c r="H130" s="201"/>
    </row>
    <row r="131" spans="1:8" ht="15.75">
      <c r="A131" s="100"/>
      <c r="B131" s="6"/>
      <c r="C131" s="202"/>
      <c r="D131" s="202"/>
      <c r="E131" s="202"/>
      <c r="F131" s="202"/>
      <c r="G131" s="202"/>
      <c r="H131" s="202"/>
    </row>
    <row r="132" spans="1:8" ht="15.75">
      <c r="A132" s="100"/>
      <c r="B132" s="6"/>
      <c r="C132" s="6"/>
      <c r="D132" s="6"/>
      <c r="E132" s="6"/>
      <c r="F132" s="6"/>
      <c r="G132" s="6"/>
      <c r="H132" s="6"/>
    </row>
    <row r="133" spans="1:8" ht="15.75">
      <c r="A133" s="98"/>
      <c r="B133" s="197" t="s">
        <v>44</v>
      </c>
      <c r="C133" s="201"/>
      <c r="D133" s="201"/>
      <c r="E133" s="201"/>
      <c r="F133" s="201"/>
      <c r="G133" s="201"/>
      <c r="H133" s="201"/>
    </row>
    <row r="134" spans="1:8" ht="33" customHeight="1">
      <c r="A134" s="98" t="s">
        <v>43</v>
      </c>
      <c r="B134" s="222" t="s">
        <v>239</v>
      </c>
      <c r="C134" s="223"/>
      <c r="D134" s="223"/>
      <c r="E134" s="223"/>
      <c r="F134" s="223"/>
      <c r="G134" s="223"/>
      <c r="H134" s="223"/>
    </row>
    <row r="135" spans="1:8" ht="15.75">
      <c r="A135" s="98"/>
      <c r="B135" s="6"/>
      <c r="C135" s="6"/>
      <c r="D135" s="6"/>
      <c r="E135" s="6"/>
      <c r="F135" s="6"/>
      <c r="G135" s="6"/>
      <c r="H135" s="6"/>
    </row>
    <row r="136" spans="1:8" ht="15.75">
      <c r="A136" s="98"/>
      <c r="B136" s="6"/>
      <c r="C136" s="6"/>
      <c r="D136" s="6"/>
      <c r="E136" s="6"/>
      <c r="F136" s="6"/>
      <c r="G136" s="6"/>
      <c r="H136" s="6"/>
    </row>
    <row r="137" spans="1:9" ht="15.75">
      <c r="A137" s="98"/>
      <c r="B137" s="197" t="s">
        <v>165</v>
      </c>
      <c r="C137" s="197"/>
      <c r="D137" s="197"/>
      <c r="E137" s="197"/>
      <c r="F137" s="197"/>
      <c r="G137" s="197"/>
      <c r="H137" s="197"/>
      <c r="I137" s="197"/>
    </row>
    <row r="138" spans="1:8" ht="17.25" customHeight="1">
      <c r="A138" s="98" t="s">
        <v>45</v>
      </c>
      <c r="B138" s="202" t="s">
        <v>243</v>
      </c>
      <c r="C138" s="202"/>
      <c r="D138" s="202"/>
      <c r="E138" s="202"/>
      <c r="F138" s="202"/>
      <c r="G138" s="202"/>
      <c r="H138" s="202"/>
    </row>
    <row r="139" spans="1:8" ht="15.75" customHeight="1">
      <c r="A139" s="98"/>
      <c r="B139" s="6"/>
      <c r="C139" s="6"/>
      <c r="D139" s="6"/>
      <c r="E139" s="6"/>
      <c r="F139" s="6"/>
      <c r="G139" s="6"/>
      <c r="H139" s="6"/>
    </row>
    <row r="140" spans="1:8" ht="15.75" customHeight="1">
      <c r="A140" s="98"/>
      <c r="B140" s="197" t="s">
        <v>47</v>
      </c>
      <c r="C140" s="197"/>
      <c r="D140" s="197"/>
      <c r="E140" s="197"/>
      <c r="F140" s="197"/>
      <c r="G140" s="197"/>
      <c r="H140" s="197"/>
    </row>
    <row r="141" spans="1:8" ht="18.75" customHeight="1">
      <c r="A141" s="98" t="s">
        <v>46</v>
      </c>
      <c r="B141" s="222" t="s">
        <v>153</v>
      </c>
      <c r="C141" s="222"/>
      <c r="D141" s="222"/>
      <c r="E141" s="222"/>
      <c r="F141" s="222"/>
      <c r="G141" s="222"/>
      <c r="H141" s="222"/>
    </row>
    <row r="142" spans="1:8" ht="15.75">
      <c r="A142" s="98"/>
      <c r="B142" s="5"/>
      <c r="C142" s="1"/>
      <c r="D142" s="1"/>
      <c r="E142" s="27"/>
      <c r="F142" s="7"/>
      <c r="G142" s="7"/>
      <c r="H142" s="7"/>
    </row>
    <row r="143" spans="1:8" ht="15.75">
      <c r="A143" s="98"/>
      <c r="B143" s="5"/>
      <c r="C143" s="1"/>
      <c r="D143" s="1"/>
      <c r="E143" s="27"/>
      <c r="F143" s="7"/>
      <c r="G143" s="7"/>
      <c r="H143" s="7"/>
    </row>
    <row r="144" spans="1:8" ht="15.75">
      <c r="A144" s="98"/>
      <c r="B144" s="197" t="s">
        <v>49</v>
      </c>
      <c r="C144" s="197"/>
      <c r="D144" s="197"/>
      <c r="E144" s="197"/>
      <c r="F144" s="197"/>
      <c r="G144" s="197"/>
      <c r="H144" s="197"/>
    </row>
    <row r="145" spans="1:8" ht="17.25" customHeight="1">
      <c r="A145" s="98" t="s">
        <v>48</v>
      </c>
      <c r="B145" s="222" t="s">
        <v>122</v>
      </c>
      <c r="C145" s="223"/>
      <c r="D145" s="223"/>
      <c r="E145" s="223"/>
      <c r="F145" s="223"/>
      <c r="G145" s="223"/>
      <c r="H145" s="223"/>
    </row>
    <row r="146" spans="1:8" ht="15.75">
      <c r="A146" s="98"/>
      <c r="B146" s="5"/>
      <c r="C146" s="1"/>
      <c r="D146" s="1"/>
      <c r="E146" s="27"/>
      <c r="F146" s="7"/>
      <c r="G146" s="7"/>
      <c r="H146" s="7"/>
    </row>
    <row r="147" spans="1:8" ht="15.75">
      <c r="A147" s="98"/>
      <c r="B147" s="5"/>
      <c r="C147" s="1"/>
      <c r="D147" s="1"/>
      <c r="E147" s="27"/>
      <c r="F147" s="7"/>
      <c r="G147" s="7"/>
      <c r="H147" s="7"/>
    </row>
    <row r="148" spans="1:8" ht="15.75">
      <c r="A148" s="98"/>
      <c r="B148" s="197" t="s">
        <v>51</v>
      </c>
      <c r="C148" s="201"/>
      <c r="D148" s="201"/>
      <c r="E148" s="201"/>
      <c r="F148" s="201"/>
      <c r="G148" s="201"/>
      <c r="H148" s="201"/>
    </row>
    <row r="149" spans="1:8" ht="31.5" customHeight="1">
      <c r="A149" s="98" t="s">
        <v>50</v>
      </c>
      <c r="B149" s="198" t="s">
        <v>231</v>
      </c>
      <c r="C149" s="198"/>
      <c r="D149" s="198"/>
      <c r="E149" s="198"/>
      <c r="F149" s="198"/>
      <c r="G149" s="198"/>
      <c r="H149" s="198"/>
    </row>
    <row r="150" spans="1:8" ht="15.75">
      <c r="A150" s="98"/>
      <c r="B150" s="2"/>
      <c r="C150" s="90"/>
      <c r="D150" s="90"/>
      <c r="E150" s="90"/>
      <c r="F150" s="90"/>
      <c r="G150" s="90"/>
      <c r="H150" s="90"/>
    </row>
    <row r="151" spans="1:8" ht="15.75">
      <c r="A151" s="98"/>
      <c r="B151" s="2"/>
      <c r="C151" s="90"/>
      <c r="D151" s="90"/>
      <c r="E151" s="90"/>
      <c r="F151" s="90"/>
      <c r="G151" s="90"/>
      <c r="H151" s="90"/>
    </row>
    <row r="152" spans="1:8" ht="15.75">
      <c r="A152" s="98"/>
      <c r="B152" s="2"/>
      <c r="C152" s="90"/>
      <c r="D152" s="90"/>
      <c r="E152" s="90"/>
      <c r="F152" s="90"/>
      <c r="G152" s="90"/>
      <c r="H152" s="90"/>
    </row>
    <row r="153" spans="1:8" ht="15.75">
      <c r="A153" s="98"/>
      <c r="B153" s="2"/>
      <c r="C153" s="90"/>
      <c r="D153" s="90"/>
      <c r="E153" s="90"/>
      <c r="F153" s="90"/>
      <c r="G153" s="90"/>
      <c r="H153" s="90"/>
    </row>
    <row r="154" spans="1:8" ht="15.75">
      <c r="A154" s="98"/>
      <c r="B154" s="2"/>
      <c r="C154" s="90"/>
      <c r="D154" s="90"/>
      <c r="E154" s="90"/>
      <c r="F154" s="90"/>
      <c r="G154" s="90"/>
      <c r="H154" s="90"/>
    </row>
    <row r="155" spans="1:8" ht="15.75">
      <c r="A155" s="98"/>
      <c r="B155" s="2"/>
      <c r="C155" s="90"/>
      <c r="D155" s="90"/>
      <c r="E155" s="90"/>
      <c r="F155" s="90"/>
      <c r="G155" s="90"/>
      <c r="H155" s="90"/>
    </row>
    <row r="156" spans="1:8" ht="15.75">
      <c r="A156" s="98"/>
      <c r="B156" s="2"/>
      <c r="C156" s="90"/>
      <c r="D156" s="90"/>
      <c r="E156" s="90"/>
      <c r="F156" s="90"/>
      <c r="G156" s="90"/>
      <c r="H156" s="90"/>
    </row>
    <row r="157" spans="1:8" ht="15.75">
      <c r="A157" s="98"/>
      <c r="B157" s="2"/>
      <c r="C157" s="90"/>
      <c r="D157" s="90"/>
      <c r="E157" s="90"/>
      <c r="F157" s="90"/>
      <c r="G157" s="90"/>
      <c r="H157" s="90"/>
    </row>
    <row r="158" spans="1:8" ht="15.75">
      <c r="A158" s="98"/>
      <c r="B158" s="2"/>
      <c r="C158" s="90"/>
      <c r="D158" s="90"/>
      <c r="E158" s="90"/>
      <c r="F158" s="90"/>
      <c r="G158" s="90"/>
      <c r="H158" s="90"/>
    </row>
    <row r="159" spans="1:8" ht="15.75">
      <c r="A159" s="98"/>
      <c r="B159" s="2"/>
      <c r="C159" s="90"/>
      <c r="D159" s="90"/>
      <c r="E159" s="90"/>
      <c r="F159" s="90"/>
      <c r="G159" s="90"/>
      <c r="H159" s="90"/>
    </row>
    <row r="160" spans="1:8" ht="15.75">
      <c r="A160" s="98"/>
      <c r="B160" s="2"/>
      <c r="C160" s="90"/>
      <c r="D160" s="90"/>
      <c r="E160" s="90"/>
      <c r="F160" s="90"/>
      <c r="G160" s="90"/>
      <c r="H160" s="90"/>
    </row>
    <row r="161" spans="1:8" ht="15.75">
      <c r="A161" s="98"/>
      <c r="B161" s="2"/>
      <c r="C161" s="90"/>
      <c r="D161" s="90"/>
      <c r="E161" s="90"/>
      <c r="F161" s="90"/>
      <c r="G161" s="90"/>
      <c r="H161" s="90"/>
    </row>
    <row r="162" spans="1:8" ht="15.75">
      <c r="A162" s="98"/>
      <c r="B162" s="2"/>
      <c r="C162" s="90"/>
      <c r="D162" s="90"/>
      <c r="E162" s="90"/>
      <c r="F162" s="90"/>
      <c r="G162" s="90"/>
      <c r="H162" s="90"/>
    </row>
    <row r="163" spans="1:8" ht="15.75">
      <c r="A163" s="98"/>
      <c r="B163" s="2"/>
      <c r="C163" s="90"/>
      <c r="D163" s="90"/>
      <c r="E163" s="90"/>
      <c r="F163" s="90"/>
      <c r="G163" s="90"/>
      <c r="H163" s="90"/>
    </row>
    <row r="164" spans="1:8" ht="15.75">
      <c r="A164" s="98"/>
      <c r="B164" s="2"/>
      <c r="C164" s="90"/>
      <c r="D164" s="90"/>
      <c r="E164" s="90"/>
      <c r="F164" s="90"/>
      <c r="G164" s="90"/>
      <c r="H164" s="90"/>
    </row>
    <row r="165" spans="1:8" ht="15.75">
      <c r="A165" s="98" t="s">
        <v>52</v>
      </c>
      <c r="B165" s="197" t="s">
        <v>53</v>
      </c>
      <c r="C165" s="197"/>
      <c r="D165" s="197"/>
      <c r="E165" s="197"/>
      <c r="F165" s="197"/>
      <c r="G165" s="197"/>
      <c r="H165" s="197"/>
    </row>
    <row r="166" spans="1:8" ht="34.5" customHeight="1">
      <c r="A166" s="4"/>
      <c r="B166" s="199" t="s">
        <v>253</v>
      </c>
      <c r="C166" s="200"/>
      <c r="D166" s="200"/>
      <c r="E166" s="200"/>
      <c r="F166" s="200"/>
      <c r="G166" s="200"/>
      <c r="H166" s="200"/>
    </row>
    <row r="167" spans="1:8" ht="15.75">
      <c r="A167" s="98"/>
      <c r="B167" s="5"/>
      <c r="C167" s="6"/>
      <c r="D167" s="6"/>
      <c r="E167" s="6"/>
      <c r="F167" s="6"/>
      <c r="G167" s="6"/>
      <c r="H167" s="6"/>
    </row>
    <row r="168" ht="15.75">
      <c r="A168" s="98"/>
    </row>
    <row r="169" spans="1:8" ht="15.75">
      <c r="A169" s="98"/>
      <c r="B169" s="2"/>
      <c r="C169" s="2"/>
      <c r="D169" s="2"/>
      <c r="E169" s="2"/>
      <c r="F169" s="2"/>
      <c r="G169" s="2"/>
      <c r="H169" s="2"/>
    </row>
    <row r="170" spans="1:8" ht="15.75">
      <c r="A170" s="98"/>
      <c r="B170" s="2"/>
      <c r="C170" s="2"/>
      <c r="D170" s="2"/>
      <c r="E170" s="2"/>
      <c r="F170" s="2"/>
      <c r="G170" s="2"/>
      <c r="H170" s="2"/>
    </row>
    <row r="171" spans="1:8" ht="15.75">
      <c r="A171" s="98" t="s">
        <v>54</v>
      </c>
      <c r="B171" s="197" t="s">
        <v>108</v>
      </c>
      <c r="C171" s="197"/>
      <c r="D171" s="1"/>
      <c r="E171" s="95" t="s">
        <v>103</v>
      </c>
      <c r="F171" s="1"/>
      <c r="G171" s="95" t="s">
        <v>103</v>
      </c>
      <c r="H171" s="1"/>
    </row>
    <row r="172" spans="1:8" ht="12.75" customHeight="1">
      <c r="A172" s="98"/>
      <c r="B172" s="5"/>
      <c r="C172" s="1"/>
      <c r="D172" s="1"/>
      <c r="E172" s="96" t="s">
        <v>104</v>
      </c>
      <c r="F172" s="1"/>
      <c r="G172" s="96" t="s">
        <v>104</v>
      </c>
      <c r="H172" s="1"/>
    </row>
    <row r="173" spans="1:8" ht="15.75">
      <c r="A173" s="101"/>
      <c r="B173" s="5"/>
      <c r="C173" s="1"/>
      <c r="D173" s="1"/>
      <c r="E173" s="96" t="s">
        <v>105</v>
      </c>
      <c r="F173" s="1"/>
      <c r="G173" s="96" t="s">
        <v>106</v>
      </c>
      <c r="H173" s="1"/>
    </row>
    <row r="174" spans="1:8" ht="15.75">
      <c r="A174" s="98"/>
      <c r="B174" s="5"/>
      <c r="C174" s="1"/>
      <c r="D174" s="1"/>
      <c r="E174" s="151" t="s">
        <v>222</v>
      </c>
      <c r="F174" s="1"/>
      <c r="G174" s="151" t="s">
        <v>222</v>
      </c>
      <c r="H174" s="1"/>
    </row>
    <row r="175" spans="1:8" ht="15.75">
      <c r="A175" s="98" t="s">
        <v>99</v>
      </c>
      <c r="B175" s="185" t="s">
        <v>186</v>
      </c>
      <c r="C175" s="93"/>
      <c r="D175" s="93"/>
      <c r="E175" s="86"/>
      <c r="G175" s="86"/>
      <c r="H175" s="1"/>
    </row>
    <row r="176" spans="1:8" ht="15.75">
      <c r="A176" s="98"/>
      <c r="B176" s="107" t="s">
        <v>101</v>
      </c>
      <c r="C176" s="107"/>
      <c r="D176" s="107"/>
      <c r="E176" s="87">
        <f>+PL!B33</f>
        <v>5665</v>
      </c>
      <c r="F176" s="87"/>
      <c r="G176" s="87">
        <f>+PL!D33</f>
        <v>11570</v>
      </c>
      <c r="H176" s="1"/>
    </row>
    <row r="177" spans="1:8" ht="32.25" customHeight="1">
      <c r="A177" s="98"/>
      <c r="B177" s="224" t="s">
        <v>188</v>
      </c>
      <c r="C177" s="224"/>
      <c r="D177" s="224"/>
      <c r="E177" s="1"/>
      <c r="F177" s="1"/>
      <c r="G177" s="1"/>
      <c r="H177" s="1"/>
    </row>
    <row r="178" spans="1:8" ht="15.75">
      <c r="A178" s="98"/>
      <c r="B178" s="110" t="s">
        <v>107</v>
      </c>
      <c r="C178" s="1"/>
      <c r="D178" s="1"/>
      <c r="E178" s="165">
        <v>132000</v>
      </c>
      <c r="F178" s="87"/>
      <c r="G178" s="88">
        <v>132000</v>
      </c>
      <c r="H178" s="1"/>
    </row>
    <row r="179" spans="1:8" ht="49.5" customHeight="1">
      <c r="A179" s="98"/>
      <c r="B179" s="225" t="s">
        <v>232</v>
      </c>
      <c r="C179" s="225"/>
      <c r="D179" s="225"/>
      <c r="E179" s="165">
        <f>-'[1]Sheet2'!$G$23/1000</f>
        <v>-492.8659340659341</v>
      </c>
      <c r="F179" s="87"/>
      <c r="G179" s="165">
        <f>-'[1]Sheet2'!$E$23/1000</f>
        <v>-247.79447513812153</v>
      </c>
      <c r="H179" s="1"/>
    </row>
    <row r="180" spans="1:8" ht="50.25" customHeight="1">
      <c r="A180" s="98"/>
      <c r="B180" s="225" t="s">
        <v>244</v>
      </c>
      <c r="C180" s="225"/>
      <c r="D180" s="225"/>
      <c r="E180" s="178">
        <v>65</v>
      </c>
      <c r="F180" s="87"/>
      <c r="G180" s="178">
        <v>33</v>
      </c>
      <c r="H180" s="1"/>
    </row>
    <row r="181" spans="1:8" ht="15.75">
      <c r="A181" s="98"/>
      <c r="B181" s="93"/>
      <c r="C181" s="1"/>
      <c r="D181" s="1"/>
      <c r="E181" s="166">
        <f>SUM(E178:E180)</f>
        <v>131572.13406593408</v>
      </c>
      <c r="F181" s="87"/>
      <c r="G181" s="166">
        <f>SUM(G178:G180)</f>
        <v>131785.20552486187</v>
      </c>
      <c r="H181" s="1"/>
    </row>
    <row r="182" spans="1:8" ht="15.75">
      <c r="A182" s="98"/>
      <c r="B182" s="93"/>
      <c r="C182" s="1"/>
      <c r="D182" s="1"/>
      <c r="E182" s="97"/>
      <c r="F182" s="87"/>
      <c r="G182" s="87"/>
      <c r="H182" s="1"/>
    </row>
    <row r="183" spans="1:8" ht="18.75" thickBot="1">
      <c r="A183" s="99"/>
      <c r="B183" s="107" t="s">
        <v>102</v>
      </c>
      <c r="C183" s="1"/>
      <c r="D183" s="1"/>
      <c r="E183" s="168">
        <f>(+E176/E181)*100</f>
        <v>4.305622949887799</v>
      </c>
      <c r="F183" s="89"/>
      <c r="G183" s="168">
        <f>(+G176/G181)*100</f>
        <v>8.779437687197193</v>
      </c>
      <c r="H183" s="1"/>
    </row>
    <row r="184" spans="1:8" ht="16.5" thickTop="1">
      <c r="A184" s="102"/>
      <c r="B184" s="5"/>
      <c r="C184" s="1"/>
      <c r="D184" s="1"/>
      <c r="E184" s="93"/>
      <c r="F184" s="1"/>
      <c r="G184" s="1"/>
      <c r="H184" s="1"/>
    </row>
    <row r="185" spans="1:8" ht="15.75">
      <c r="A185" s="102"/>
      <c r="B185" s="5"/>
      <c r="C185" s="1"/>
      <c r="D185" s="1"/>
      <c r="E185" s="93"/>
      <c r="F185" s="1"/>
      <c r="G185" s="1"/>
      <c r="H185" s="1"/>
    </row>
    <row r="186" spans="1:8" ht="19.5" customHeight="1">
      <c r="A186" s="98" t="s">
        <v>100</v>
      </c>
      <c r="B186" s="197" t="s">
        <v>187</v>
      </c>
      <c r="C186" s="197"/>
      <c r="D186" s="1"/>
      <c r="E186" s="93"/>
      <c r="F186" s="1"/>
      <c r="G186" s="1"/>
      <c r="H186" s="1"/>
    </row>
    <row r="187" spans="1:8" ht="33" customHeight="1">
      <c r="A187" s="102"/>
      <c r="B187" s="224" t="s">
        <v>189</v>
      </c>
      <c r="C187" s="224"/>
      <c r="D187" s="224"/>
      <c r="E187" s="1"/>
      <c r="F187" s="1"/>
      <c r="G187" s="1"/>
      <c r="H187" s="1"/>
    </row>
    <row r="188" spans="1:8" ht="15.75">
      <c r="A188" s="102"/>
      <c r="B188" s="110" t="s">
        <v>190</v>
      </c>
      <c r="C188" s="1"/>
      <c r="D188" s="1"/>
      <c r="E188" s="165">
        <f>E181</f>
        <v>131572.13406593408</v>
      </c>
      <c r="F188" s="87"/>
      <c r="G188" s="165">
        <f>G181</f>
        <v>131785.20552486187</v>
      </c>
      <c r="H188" s="1"/>
    </row>
    <row r="189" spans="1:8" ht="32.25" customHeight="1">
      <c r="A189" s="102"/>
      <c r="B189" s="225" t="s">
        <v>191</v>
      </c>
      <c r="C189" s="225"/>
      <c r="D189" s="225"/>
      <c r="E189" s="178">
        <v>766</v>
      </c>
      <c r="F189" s="87"/>
      <c r="G189" s="178">
        <v>769</v>
      </c>
      <c r="H189" s="1"/>
    </row>
    <row r="190" spans="1:8" ht="15.75">
      <c r="A190" s="102"/>
      <c r="B190" s="93"/>
      <c r="C190" s="1"/>
      <c r="D190" s="1"/>
      <c r="E190" s="166">
        <f>SUM(E188:E189)</f>
        <v>132338.13406593408</v>
      </c>
      <c r="F190" s="87"/>
      <c r="G190" s="166">
        <f>SUM(G188:G189)</f>
        <v>132554.20552486187</v>
      </c>
      <c r="H190" s="1"/>
    </row>
    <row r="191" spans="1:8" ht="15.75">
      <c r="A191" s="102"/>
      <c r="B191" s="93"/>
      <c r="C191" s="1"/>
      <c r="D191" s="1"/>
      <c r="E191" s="97"/>
      <c r="F191" s="87"/>
      <c r="G191" s="87"/>
      <c r="H191" s="1"/>
    </row>
    <row r="192" spans="1:8" ht="18.75" thickBot="1">
      <c r="A192" s="102"/>
      <c r="B192" s="107" t="s">
        <v>240</v>
      </c>
      <c r="C192" s="1"/>
      <c r="D192" s="1"/>
      <c r="E192" s="168">
        <f>(E176/E190)*100</f>
        <v>4.280701129711833</v>
      </c>
      <c r="F192" s="89"/>
      <c r="G192" s="168">
        <f>(G176/G190)*100</f>
        <v>8.728504655274728</v>
      </c>
      <c r="H192" s="1"/>
    </row>
    <row r="193" spans="1:8" ht="16.5" thickTop="1">
      <c r="A193" s="102"/>
      <c r="B193" s="5"/>
      <c r="C193" s="1"/>
      <c r="D193" s="1"/>
      <c r="E193" s="93"/>
      <c r="F193" s="1"/>
      <c r="G193" s="1"/>
      <c r="H193" s="1"/>
    </row>
    <row r="194" spans="1:8" ht="15.75">
      <c r="A194" s="102"/>
      <c r="B194" s="5"/>
      <c r="C194" s="1"/>
      <c r="D194" s="1"/>
      <c r="E194" s="93"/>
      <c r="F194" s="1"/>
      <c r="G194" s="1"/>
      <c r="H194" s="1"/>
    </row>
    <row r="195" spans="1:8" ht="15.75">
      <c r="A195" s="102"/>
      <c r="B195" s="5"/>
      <c r="C195" s="1"/>
      <c r="D195" s="1"/>
      <c r="E195" s="93"/>
      <c r="F195" s="1"/>
      <c r="G195" s="1"/>
      <c r="H195" s="1"/>
    </row>
    <row r="196" spans="1:8" ht="15.75">
      <c r="A196" s="102"/>
      <c r="B196" s="5"/>
      <c r="C196" s="1"/>
      <c r="D196" s="1"/>
      <c r="E196" s="93"/>
      <c r="F196" s="1"/>
      <c r="G196" s="1"/>
      <c r="H196" s="1"/>
    </row>
    <row r="197" spans="1:8" ht="15.75">
      <c r="A197" s="102"/>
      <c r="B197" s="5"/>
      <c r="C197" s="1"/>
      <c r="D197" s="1"/>
      <c r="E197" s="93"/>
      <c r="F197" s="1"/>
      <c r="G197" s="1"/>
      <c r="H197" s="1"/>
    </row>
    <row r="198" spans="1:8" ht="15.75">
      <c r="A198" s="102"/>
      <c r="B198" s="5"/>
      <c r="C198" s="1"/>
      <c r="D198" s="1"/>
      <c r="E198" s="93"/>
      <c r="F198" s="1"/>
      <c r="G198" s="1"/>
      <c r="H198" s="1"/>
    </row>
    <row r="199" spans="1:8" ht="15.75">
      <c r="A199" s="99"/>
      <c r="B199" s="202" t="s">
        <v>55</v>
      </c>
      <c r="C199" s="202"/>
      <c r="D199" s="202"/>
      <c r="E199" s="1"/>
      <c r="F199" s="1"/>
      <c r="G199" s="1"/>
      <c r="H199" s="1"/>
    </row>
    <row r="200" spans="1:8" ht="15.75">
      <c r="A200" s="99"/>
      <c r="B200" s="1"/>
      <c r="C200" s="1"/>
      <c r="D200" s="1"/>
      <c r="E200" s="1"/>
      <c r="F200" s="1"/>
      <c r="G200" s="1"/>
      <c r="H200" s="1"/>
    </row>
    <row r="201" spans="1:8" ht="15.75">
      <c r="A201" s="99"/>
      <c r="B201" s="28" t="s">
        <v>173</v>
      </c>
      <c r="C201" s="28"/>
      <c r="D201" s="28"/>
      <c r="E201" s="1"/>
      <c r="F201" s="1"/>
      <c r="G201" s="1"/>
      <c r="H201" s="1"/>
    </row>
    <row r="202" spans="1:8" ht="15.75">
      <c r="A202" s="99"/>
      <c r="B202" s="28" t="s">
        <v>98</v>
      </c>
      <c r="C202" s="28"/>
      <c r="D202" s="28"/>
      <c r="E202" s="1"/>
      <c r="F202" s="1"/>
      <c r="G202" s="1"/>
      <c r="H202" s="1"/>
    </row>
    <row r="203" spans="1:8" ht="15.75">
      <c r="A203" s="99"/>
      <c r="B203" s="28" t="s">
        <v>56</v>
      </c>
      <c r="C203" s="28"/>
      <c r="D203" s="28"/>
      <c r="E203" s="1"/>
      <c r="F203" s="1"/>
      <c r="G203" s="1"/>
      <c r="H203" s="1"/>
    </row>
    <row r="204" spans="1:8" ht="15.75">
      <c r="A204" s="99"/>
      <c r="B204" s="234" t="s">
        <v>223</v>
      </c>
      <c r="C204" s="234"/>
      <c r="D204" s="234"/>
      <c r="E204" s="1"/>
      <c r="F204" s="1"/>
      <c r="G204" s="1"/>
      <c r="H204" s="1"/>
    </row>
    <row r="205" spans="1:8" ht="15.75">
      <c r="A205" s="5"/>
      <c r="B205" s="5"/>
      <c r="C205" s="1"/>
      <c r="D205" s="1"/>
      <c r="E205" s="1"/>
      <c r="F205" s="1"/>
      <c r="G205" s="1"/>
      <c r="H205" s="1"/>
    </row>
    <row r="206" spans="1:8" ht="15.75">
      <c r="A206" s="5"/>
      <c r="B206" s="5"/>
      <c r="C206" s="1"/>
      <c r="D206" s="1"/>
      <c r="E206" s="1"/>
      <c r="F206" s="1"/>
      <c r="G206" s="1"/>
      <c r="H206" s="1"/>
    </row>
    <row r="207" spans="1:8" ht="15.75">
      <c r="A207" s="5"/>
      <c r="B207" s="5"/>
      <c r="C207" s="1"/>
      <c r="D207" s="1"/>
      <c r="E207" s="1"/>
      <c r="F207" s="1"/>
      <c r="G207" s="1"/>
      <c r="H207" s="1"/>
    </row>
    <row r="208" spans="1:8" ht="15.75">
      <c r="A208" s="5"/>
      <c r="B208" s="5"/>
      <c r="C208" s="1"/>
      <c r="D208" s="1"/>
      <c r="E208" s="1"/>
      <c r="F208" s="1"/>
      <c r="G208" s="1"/>
      <c r="H208" s="1"/>
    </row>
    <row r="209" spans="1:8" ht="15.75">
      <c r="A209" s="5"/>
      <c r="B209" s="5"/>
      <c r="C209" s="1"/>
      <c r="D209" s="1"/>
      <c r="E209" s="1"/>
      <c r="F209" s="1"/>
      <c r="G209" s="1"/>
      <c r="H209" s="1"/>
    </row>
    <row r="210" spans="1:8" ht="15.75">
      <c r="A210" s="5"/>
      <c r="B210" s="5"/>
      <c r="C210" s="1"/>
      <c r="D210" s="1"/>
      <c r="E210" s="1"/>
      <c r="F210" s="1"/>
      <c r="G210" s="1"/>
      <c r="H210" s="1"/>
    </row>
    <row r="211" spans="1:8" ht="15.75">
      <c r="A211" s="5"/>
      <c r="B211" s="5"/>
      <c r="C211" s="1"/>
      <c r="D211" s="1"/>
      <c r="E211" s="1"/>
      <c r="F211" s="1"/>
      <c r="G211" s="1"/>
      <c r="H211" s="1"/>
    </row>
    <row r="212" spans="1:8" ht="15.75">
      <c r="A212" s="5"/>
      <c r="B212" s="5"/>
      <c r="C212" s="1"/>
      <c r="D212" s="1"/>
      <c r="E212" s="1"/>
      <c r="F212" s="1"/>
      <c r="G212" s="1"/>
      <c r="H212" s="1"/>
    </row>
    <row r="213" spans="1:8" ht="15.75">
      <c r="A213" s="5"/>
      <c r="B213" s="5"/>
      <c r="C213" s="1"/>
      <c r="D213" s="1"/>
      <c r="E213" s="1"/>
      <c r="F213" s="1"/>
      <c r="G213" s="1"/>
      <c r="H213" s="1"/>
    </row>
    <row r="214" spans="1:8" ht="15.75">
      <c r="A214" s="5"/>
      <c r="B214" s="5"/>
      <c r="C214" s="1"/>
      <c r="D214" s="1"/>
      <c r="E214" s="1"/>
      <c r="F214" s="1"/>
      <c r="G214" s="1"/>
      <c r="H214" s="1"/>
    </row>
    <row r="215" spans="1:8" ht="15.75">
      <c r="A215" s="5"/>
      <c r="B215" s="5"/>
      <c r="C215" s="1"/>
      <c r="D215" s="1"/>
      <c r="E215" s="1"/>
      <c r="F215" s="1"/>
      <c r="G215" s="1"/>
      <c r="H215" s="1"/>
    </row>
    <row r="216" spans="1:8" ht="15.75">
      <c r="A216" s="5"/>
      <c r="B216" s="5"/>
      <c r="C216" s="1"/>
      <c r="D216" s="1"/>
      <c r="E216" s="1"/>
      <c r="F216" s="1"/>
      <c r="G216" s="1"/>
      <c r="H216" s="1"/>
    </row>
    <row r="217" spans="1:8" ht="15.75">
      <c r="A217" s="5"/>
      <c r="B217" s="5"/>
      <c r="C217" s="1"/>
      <c r="D217" s="1"/>
      <c r="E217" s="1"/>
      <c r="F217" s="1"/>
      <c r="G217" s="1"/>
      <c r="H217" s="1"/>
    </row>
    <row r="218" spans="1:8" ht="15.75">
      <c r="A218" s="5"/>
      <c r="B218" s="5"/>
      <c r="C218" s="1"/>
      <c r="D218" s="1"/>
      <c r="E218" s="1"/>
      <c r="F218" s="1"/>
      <c r="G218" s="1"/>
      <c r="H218" s="1"/>
    </row>
    <row r="219" spans="1:8" ht="15.75">
      <c r="A219" s="5"/>
      <c r="B219" s="5"/>
      <c r="C219" s="1"/>
      <c r="D219" s="1"/>
      <c r="E219" s="1"/>
      <c r="F219" s="1"/>
      <c r="G219" s="1"/>
      <c r="H219" s="1"/>
    </row>
    <row r="220" spans="1:8" ht="15.75">
      <c r="A220" s="5"/>
      <c r="B220" s="5"/>
      <c r="C220" s="1"/>
      <c r="D220" s="1"/>
      <c r="E220" s="1"/>
      <c r="F220" s="1"/>
      <c r="G220" s="1"/>
      <c r="H220" s="1"/>
    </row>
    <row r="221" spans="1:8" ht="15.75">
      <c r="A221" s="5"/>
      <c r="B221" s="5"/>
      <c r="C221" s="1"/>
      <c r="D221" s="1"/>
      <c r="E221" s="1"/>
      <c r="F221" s="1"/>
      <c r="G221" s="1"/>
      <c r="H221" s="1"/>
    </row>
    <row r="222" spans="1:8" ht="15.75">
      <c r="A222" s="5"/>
      <c r="B222" s="5"/>
      <c r="C222" s="1"/>
      <c r="D222" s="1"/>
      <c r="E222" s="1"/>
      <c r="F222" s="1"/>
      <c r="G222" s="1"/>
      <c r="H222" s="1"/>
    </row>
    <row r="223" spans="1:8" ht="15.75">
      <c r="A223" s="5"/>
      <c r="B223" s="5"/>
      <c r="C223" s="1"/>
      <c r="D223" s="1"/>
      <c r="E223" s="1"/>
      <c r="F223" s="1"/>
      <c r="G223" s="1"/>
      <c r="H223" s="1"/>
    </row>
    <row r="224" spans="1:8" ht="15.75">
      <c r="A224" s="5"/>
      <c r="B224" s="5"/>
      <c r="C224" s="1"/>
      <c r="D224" s="1"/>
      <c r="E224" s="1"/>
      <c r="F224" s="1"/>
      <c r="G224" s="1"/>
      <c r="H224" s="1"/>
    </row>
    <row r="225" spans="1:8" ht="15.75">
      <c r="A225" s="5"/>
      <c r="B225" s="5"/>
      <c r="C225" s="1"/>
      <c r="D225" s="1"/>
      <c r="E225" s="1"/>
      <c r="F225" s="1"/>
      <c r="G225" s="1"/>
      <c r="H225" s="1"/>
    </row>
    <row r="226" spans="1:8" ht="15.75">
      <c r="A226" s="5"/>
      <c r="B226" s="5"/>
      <c r="C226" s="1"/>
      <c r="D226" s="1"/>
      <c r="E226" s="1"/>
      <c r="F226" s="1"/>
      <c r="G226" s="1"/>
      <c r="H226" s="1"/>
    </row>
    <row r="227" spans="1:8" ht="15.75">
      <c r="A227" s="5"/>
      <c r="B227" s="5"/>
      <c r="C227" s="1"/>
      <c r="D227" s="1"/>
      <c r="E227" s="1"/>
      <c r="F227" s="1"/>
      <c r="G227" s="1"/>
      <c r="H227" s="1"/>
    </row>
    <row r="228" spans="1:8" ht="15.75">
      <c r="A228" s="5"/>
      <c r="B228" s="5"/>
      <c r="C228" s="1"/>
      <c r="D228" s="1"/>
      <c r="E228" s="1"/>
      <c r="F228" s="1"/>
      <c r="G228" s="1"/>
      <c r="H228" s="1"/>
    </row>
    <row r="229" spans="1:8" ht="15.75">
      <c r="A229" s="5"/>
      <c r="B229" s="5"/>
      <c r="C229" s="1"/>
      <c r="D229" s="1"/>
      <c r="E229" s="1"/>
      <c r="F229" s="1"/>
      <c r="G229" s="1"/>
      <c r="H229" s="1"/>
    </row>
    <row r="230" spans="1:8" ht="15.75">
      <c r="A230" s="5"/>
      <c r="B230" s="5"/>
      <c r="C230" s="1"/>
      <c r="D230" s="1"/>
      <c r="E230" s="1"/>
      <c r="F230" s="1"/>
      <c r="G230" s="1"/>
      <c r="H230" s="1"/>
    </row>
    <row r="231" spans="1:8" ht="15.75">
      <c r="A231" s="5"/>
      <c r="B231" s="5"/>
      <c r="C231" s="1"/>
      <c r="D231" s="1"/>
      <c r="E231" s="1"/>
      <c r="F231" s="1"/>
      <c r="G231" s="1"/>
      <c r="H231" s="1"/>
    </row>
    <row r="232" spans="1:8" ht="15.75">
      <c r="A232" s="5"/>
      <c r="B232" s="5"/>
      <c r="C232" s="1"/>
      <c r="D232" s="1"/>
      <c r="E232" s="1"/>
      <c r="F232" s="1"/>
      <c r="G232" s="1"/>
      <c r="H232" s="1"/>
    </row>
    <row r="233" spans="1:8" ht="15.75">
      <c r="A233" s="5"/>
      <c r="B233" s="5"/>
      <c r="C233" s="1"/>
      <c r="D233" s="1"/>
      <c r="E233" s="1"/>
      <c r="F233" s="1"/>
      <c r="G233" s="1"/>
      <c r="H233" s="1"/>
    </row>
    <row r="234" spans="1:8" ht="15.75">
      <c r="A234" s="5"/>
      <c r="B234" s="5"/>
      <c r="C234" s="1"/>
      <c r="D234" s="1"/>
      <c r="E234" s="1"/>
      <c r="F234" s="1"/>
      <c r="G234" s="1"/>
      <c r="H234" s="1"/>
    </row>
    <row r="235" spans="1:8" ht="15.75">
      <c r="A235" s="5"/>
      <c r="B235" s="5"/>
      <c r="C235" s="1"/>
      <c r="D235" s="1"/>
      <c r="E235" s="1"/>
      <c r="F235" s="1"/>
      <c r="G235" s="1"/>
      <c r="H235" s="1"/>
    </row>
    <row r="236" spans="1:8" ht="15.75">
      <c r="A236" s="5"/>
      <c r="B236" s="5"/>
      <c r="C236" s="1"/>
      <c r="D236" s="1"/>
      <c r="E236" s="1"/>
      <c r="F236" s="1"/>
      <c r="G236" s="1"/>
      <c r="H236" s="1"/>
    </row>
    <row r="237" spans="1:8" ht="15.75">
      <c r="A237" s="5"/>
      <c r="B237" s="5"/>
      <c r="C237" s="1"/>
      <c r="D237" s="1"/>
      <c r="E237" s="1"/>
      <c r="F237" s="1"/>
      <c r="G237" s="1"/>
      <c r="H237" s="1"/>
    </row>
    <row r="238" spans="1:8" ht="15.75">
      <c r="A238" s="5"/>
      <c r="B238" s="5"/>
      <c r="C238" s="1"/>
      <c r="D238" s="1"/>
      <c r="E238" s="1"/>
      <c r="F238" s="1"/>
      <c r="G238" s="1"/>
      <c r="H238" s="1"/>
    </row>
    <row r="239" spans="1:8" ht="15.75">
      <c r="A239" s="5"/>
      <c r="B239" s="5"/>
      <c r="C239" s="1"/>
      <c r="D239" s="1"/>
      <c r="E239" s="1"/>
      <c r="F239" s="1"/>
      <c r="G239" s="1"/>
      <c r="H239" s="1"/>
    </row>
    <row r="240" spans="1:8" ht="15.75">
      <c r="A240" s="5"/>
      <c r="B240" s="5"/>
      <c r="C240" s="1"/>
      <c r="D240" s="1"/>
      <c r="E240" s="1"/>
      <c r="F240" s="1"/>
      <c r="G240" s="1"/>
      <c r="H240" s="1"/>
    </row>
    <row r="241" spans="1:8" ht="15.75">
      <c r="A241" s="5"/>
      <c r="B241" s="5"/>
      <c r="C241" s="1"/>
      <c r="D241" s="1"/>
      <c r="E241" s="1"/>
      <c r="F241" s="1"/>
      <c r="G241" s="1"/>
      <c r="H241" s="1"/>
    </row>
    <row r="242" spans="1:8" ht="15.75">
      <c r="A242" s="5"/>
      <c r="B242" s="5"/>
      <c r="C242" s="1"/>
      <c r="D242" s="1"/>
      <c r="E242" s="1"/>
      <c r="F242" s="1"/>
      <c r="G242" s="1"/>
      <c r="H242" s="1"/>
    </row>
    <row r="243" spans="1:8" ht="15.75">
      <c r="A243" s="5"/>
      <c r="B243" s="5"/>
      <c r="C243" s="1"/>
      <c r="D243" s="1"/>
      <c r="E243" s="1"/>
      <c r="F243" s="1"/>
      <c r="G243" s="1"/>
      <c r="H243" s="1"/>
    </row>
    <row r="244" spans="1:8" ht="15.75">
      <c r="A244" s="5"/>
      <c r="B244" s="5"/>
      <c r="C244" s="1"/>
      <c r="D244" s="1"/>
      <c r="E244" s="1"/>
      <c r="F244" s="1"/>
      <c r="G244" s="1"/>
      <c r="H244" s="1"/>
    </row>
    <row r="245" spans="1:8" ht="15.75">
      <c r="A245" s="5"/>
      <c r="B245" s="5"/>
      <c r="C245" s="1"/>
      <c r="D245" s="1"/>
      <c r="E245" s="1"/>
      <c r="F245" s="1"/>
      <c r="G245" s="1"/>
      <c r="H245" s="1"/>
    </row>
    <row r="246" spans="1:8" ht="15.75">
      <c r="A246" s="5"/>
      <c r="B246" s="5"/>
      <c r="C246" s="1"/>
      <c r="D246" s="1"/>
      <c r="E246" s="1"/>
      <c r="F246" s="1"/>
      <c r="G246" s="1"/>
      <c r="H246" s="1"/>
    </row>
    <row r="247" spans="1:8" ht="15.75">
      <c r="A247" s="5"/>
      <c r="B247" s="5"/>
      <c r="C247" s="1"/>
      <c r="D247" s="1"/>
      <c r="E247" s="1"/>
      <c r="F247" s="1"/>
      <c r="G247" s="1"/>
      <c r="H247" s="1"/>
    </row>
    <row r="248" spans="1:8" ht="15.75">
      <c r="A248" s="5"/>
      <c r="B248" s="5"/>
      <c r="C248" s="1"/>
      <c r="D248" s="1"/>
      <c r="E248" s="1"/>
      <c r="F248" s="1"/>
      <c r="G248" s="1"/>
      <c r="H248" s="1"/>
    </row>
    <row r="249" spans="1:8" ht="15.75">
      <c r="A249" s="5"/>
      <c r="B249" s="5"/>
      <c r="C249" s="1"/>
      <c r="D249" s="1"/>
      <c r="E249" s="1"/>
      <c r="F249" s="1"/>
      <c r="G249" s="1"/>
      <c r="H249" s="1"/>
    </row>
    <row r="250" spans="1:8" ht="15.75">
      <c r="A250" s="5"/>
      <c r="B250" s="5"/>
      <c r="C250" s="1"/>
      <c r="D250" s="1"/>
      <c r="E250" s="1"/>
      <c r="F250" s="1"/>
      <c r="G250" s="1"/>
      <c r="H250" s="1"/>
    </row>
    <row r="251" spans="1:8" ht="15.75">
      <c r="A251" s="5"/>
      <c r="B251" s="5"/>
      <c r="C251" s="1"/>
      <c r="D251" s="1"/>
      <c r="E251" s="1"/>
      <c r="F251" s="1"/>
      <c r="G251" s="1"/>
      <c r="H251" s="1"/>
    </row>
    <row r="252" spans="1:8" ht="15.75">
      <c r="A252" s="5"/>
      <c r="B252" s="5"/>
      <c r="C252" s="1"/>
      <c r="D252" s="1"/>
      <c r="E252" s="1"/>
      <c r="F252" s="1"/>
      <c r="G252" s="1"/>
      <c r="H252" s="1"/>
    </row>
    <row r="253" spans="1:8" ht="15.75">
      <c r="A253" s="5"/>
      <c r="B253" s="5"/>
      <c r="C253" s="1"/>
      <c r="D253" s="1"/>
      <c r="E253" s="1"/>
      <c r="F253" s="1"/>
      <c r="G253" s="1"/>
      <c r="H253" s="1"/>
    </row>
    <row r="254" spans="1:8" ht="15.75">
      <c r="A254" s="5"/>
      <c r="B254" s="5"/>
      <c r="C254" s="1"/>
      <c r="D254" s="1"/>
      <c r="E254" s="1"/>
      <c r="F254" s="1"/>
      <c r="G254" s="1"/>
      <c r="H254" s="1"/>
    </row>
    <row r="255" spans="1:8" ht="15.75">
      <c r="A255" s="5"/>
      <c r="B255" s="5"/>
      <c r="C255" s="1"/>
      <c r="D255" s="1"/>
      <c r="E255" s="1"/>
      <c r="F255" s="1"/>
      <c r="G255" s="1"/>
      <c r="H255" s="1"/>
    </row>
    <row r="256" spans="1:8" ht="15.75">
      <c r="A256" s="5"/>
      <c r="B256" s="5"/>
      <c r="C256" s="1"/>
      <c r="D256" s="1"/>
      <c r="E256" s="1"/>
      <c r="F256" s="1"/>
      <c r="G256" s="1"/>
      <c r="H256" s="1"/>
    </row>
    <row r="257" spans="1:8" ht="15.75">
      <c r="A257" s="5"/>
      <c r="B257" s="5"/>
      <c r="C257" s="1"/>
      <c r="D257" s="1"/>
      <c r="E257" s="1"/>
      <c r="F257" s="1"/>
      <c r="G257" s="1"/>
      <c r="H257" s="1"/>
    </row>
    <row r="258" spans="1:8" ht="15.75">
      <c r="A258" s="5"/>
      <c r="B258" s="5"/>
      <c r="C258" s="1"/>
      <c r="D258" s="1"/>
      <c r="E258" s="1"/>
      <c r="F258" s="1"/>
      <c r="G258" s="1"/>
      <c r="H258" s="1"/>
    </row>
    <row r="259" spans="1:8" ht="15.75">
      <c r="A259" s="5"/>
      <c r="B259" s="5"/>
      <c r="C259" s="1"/>
      <c r="D259" s="1"/>
      <c r="E259" s="1"/>
      <c r="F259" s="1"/>
      <c r="G259" s="1"/>
      <c r="H259" s="1"/>
    </row>
    <row r="260" spans="1:8" ht="15.75">
      <c r="A260" s="5"/>
      <c r="B260" s="5"/>
      <c r="C260" s="1"/>
      <c r="D260" s="1"/>
      <c r="E260" s="1"/>
      <c r="F260" s="1"/>
      <c r="G260" s="1"/>
      <c r="H260" s="1"/>
    </row>
    <row r="261" spans="1:8" ht="15.75">
      <c r="A261" s="5"/>
      <c r="B261" s="5"/>
      <c r="C261" s="1"/>
      <c r="D261" s="1"/>
      <c r="E261" s="1"/>
      <c r="F261" s="1"/>
      <c r="G261" s="1"/>
      <c r="H261" s="1"/>
    </row>
    <row r="262" spans="1:8" ht="15.75">
      <c r="A262" s="5"/>
      <c r="B262" s="5"/>
      <c r="C262" s="1"/>
      <c r="D262" s="1"/>
      <c r="E262" s="1"/>
      <c r="F262" s="1"/>
      <c r="G262" s="1"/>
      <c r="H262" s="1"/>
    </row>
    <row r="263" spans="1:8" ht="15.75">
      <c r="A263" s="5"/>
      <c r="B263" s="5"/>
      <c r="C263" s="1"/>
      <c r="D263" s="1"/>
      <c r="E263" s="1"/>
      <c r="F263" s="1"/>
      <c r="G263" s="1"/>
      <c r="H263" s="1"/>
    </row>
    <row r="264" spans="1:8" ht="15.75">
      <c r="A264" s="5"/>
      <c r="B264" s="5"/>
      <c r="C264" s="1"/>
      <c r="D264" s="1"/>
      <c r="E264" s="1"/>
      <c r="F264" s="1"/>
      <c r="G264" s="1"/>
      <c r="H264" s="1"/>
    </row>
    <row r="265" spans="1:8" ht="15.75">
      <c r="A265" s="5"/>
      <c r="B265" s="5"/>
      <c r="C265" s="1"/>
      <c r="D265" s="1"/>
      <c r="E265" s="1"/>
      <c r="F265" s="1"/>
      <c r="G265" s="1"/>
      <c r="H265" s="1"/>
    </row>
    <row r="266" spans="1:8" ht="15.75">
      <c r="A266" s="5"/>
      <c r="B266" s="5"/>
      <c r="C266" s="1"/>
      <c r="D266" s="1"/>
      <c r="E266" s="1"/>
      <c r="F266" s="1"/>
      <c r="G266" s="1"/>
      <c r="H266" s="1"/>
    </row>
    <row r="267" spans="1:8" ht="15.75">
      <c r="A267" s="5"/>
      <c r="B267" s="5"/>
      <c r="C267" s="1"/>
      <c r="D267" s="1"/>
      <c r="E267" s="1"/>
      <c r="F267" s="1"/>
      <c r="G267" s="1"/>
      <c r="H267" s="1"/>
    </row>
    <row r="268" spans="1:8" ht="15.75">
      <c r="A268" s="5"/>
      <c r="B268" s="5"/>
      <c r="C268" s="1"/>
      <c r="D268" s="1"/>
      <c r="E268" s="1"/>
      <c r="F268" s="1"/>
      <c r="G268" s="1"/>
      <c r="H268" s="1"/>
    </row>
    <row r="269" spans="1:8" ht="15.75">
      <c r="A269" s="5"/>
      <c r="B269" s="5"/>
      <c r="C269" s="1"/>
      <c r="D269" s="1"/>
      <c r="E269" s="1"/>
      <c r="F269" s="1"/>
      <c r="G269" s="1"/>
      <c r="H269" s="1"/>
    </row>
    <row r="270" spans="1:5" ht="15.75">
      <c r="A270" s="5"/>
      <c r="B270" s="5"/>
      <c r="C270" s="1"/>
      <c r="D270" s="1"/>
      <c r="E270" s="1"/>
    </row>
    <row r="271" spans="2:5" ht="15.75">
      <c r="B271" s="5"/>
      <c r="C271" s="1"/>
      <c r="D271" s="1"/>
      <c r="E271" s="1"/>
    </row>
    <row r="272" spans="2:5" ht="15.75">
      <c r="B272" s="5"/>
      <c r="C272" s="1"/>
      <c r="D272" s="1"/>
      <c r="E272" s="1"/>
    </row>
    <row r="273" spans="2:5" ht="15.75">
      <c r="B273" s="5"/>
      <c r="C273" s="1"/>
      <c r="D273" s="1"/>
      <c r="E273" s="1"/>
    </row>
    <row r="274" ht="15.75">
      <c r="E274" s="1"/>
    </row>
    <row r="275" ht="15.75">
      <c r="E275" s="1"/>
    </row>
    <row r="276" ht="15.75">
      <c r="E276" s="1"/>
    </row>
    <row r="277" ht="15.75">
      <c r="E277" s="1"/>
    </row>
  </sheetData>
  <mergeCells count="91">
    <mergeCell ref="B79:H79"/>
    <mergeCell ref="B75:F75"/>
    <mergeCell ref="B145:H145"/>
    <mergeCell ref="B138:H138"/>
    <mergeCell ref="B89:H89"/>
    <mergeCell ref="B124:C124"/>
    <mergeCell ref="B119:D119"/>
    <mergeCell ref="B121:C121"/>
    <mergeCell ref="B122:D122"/>
    <mergeCell ref="B123:D123"/>
    <mergeCell ref="B82:E82"/>
    <mergeCell ref="B87:H87"/>
    <mergeCell ref="B92:H92"/>
    <mergeCell ref="C93:D93"/>
    <mergeCell ref="G93:H94"/>
    <mergeCell ref="C94:D94"/>
    <mergeCell ref="B125:D125"/>
    <mergeCell ref="B120:D120"/>
    <mergeCell ref="B141:H141"/>
    <mergeCell ref="C95:D95"/>
    <mergeCell ref="C98:D98"/>
    <mergeCell ref="B109:H109"/>
    <mergeCell ref="B99:H99"/>
    <mergeCell ref="B105:H105"/>
    <mergeCell ref="C96:D96"/>
    <mergeCell ref="B106:H106"/>
    <mergeCell ref="C97:D97"/>
    <mergeCell ref="B110:H110"/>
    <mergeCell ref="B113:H113"/>
    <mergeCell ref="B115:D115"/>
    <mergeCell ref="B204:D204"/>
    <mergeCell ref="B187:D187"/>
    <mergeCell ref="B189:D189"/>
    <mergeCell ref="B199:D199"/>
    <mergeCell ref="B180:D180"/>
    <mergeCell ref="B186:C186"/>
    <mergeCell ref="B171:C171"/>
    <mergeCell ref="B14:H14"/>
    <mergeCell ref="B31:H31"/>
    <mergeCell ref="B50:H50"/>
    <mergeCell ref="B34:H34"/>
    <mergeCell ref="B36:H36"/>
    <mergeCell ref="B47:H47"/>
    <mergeCell ref="B30:H30"/>
    <mergeCell ref="B27:H27"/>
    <mergeCell ref="A8:H8"/>
    <mergeCell ref="A9:H9"/>
    <mergeCell ref="A10:H10"/>
    <mergeCell ref="B23:H23"/>
    <mergeCell ref="B15:H15"/>
    <mergeCell ref="C16:H16"/>
    <mergeCell ref="B18:H18"/>
    <mergeCell ref="B19:H19"/>
    <mergeCell ref="A11:H11"/>
    <mergeCell ref="B13:H13"/>
    <mergeCell ref="C12:H12"/>
    <mergeCell ref="B22:H22"/>
    <mergeCell ref="B26:H26"/>
    <mergeCell ref="B35:H35"/>
    <mergeCell ref="C28:H28"/>
    <mergeCell ref="B55:H55"/>
    <mergeCell ref="B60:H60"/>
    <mergeCell ref="B57:H57"/>
    <mergeCell ref="B54:H54"/>
    <mergeCell ref="B51:H51"/>
    <mergeCell ref="B48:H48"/>
    <mergeCell ref="B38:H38"/>
    <mergeCell ref="B45:H45"/>
    <mergeCell ref="B78:D78"/>
    <mergeCell ref="B68:H68"/>
    <mergeCell ref="B71:C71"/>
    <mergeCell ref="B61:H61"/>
    <mergeCell ref="B69:H69"/>
    <mergeCell ref="B72:H72"/>
    <mergeCell ref="B63:H63"/>
    <mergeCell ref="B65:H65"/>
    <mergeCell ref="B129:H129"/>
    <mergeCell ref="B126:H126"/>
    <mergeCell ref="C131:H131"/>
    <mergeCell ref="B133:H133"/>
    <mergeCell ref="B130:H130"/>
    <mergeCell ref="B134:H134"/>
    <mergeCell ref="B177:D177"/>
    <mergeCell ref="B179:D179"/>
    <mergeCell ref="B137:I137"/>
    <mergeCell ref="B149:H149"/>
    <mergeCell ref="B140:H140"/>
    <mergeCell ref="B144:H144"/>
    <mergeCell ref="B166:H166"/>
    <mergeCell ref="B165:H165"/>
    <mergeCell ref="B148:H148"/>
  </mergeCells>
  <printOptions/>
  <pageMargins left="1.5" right="0.75" top="1" bottom="1" header="0.5" footer="0.5"/>
  <pageSetup fitToHeight="4" fitToWidth="1" horizontalDpi="600" verticalDpi="600" orientation="portrait" scale="65" r:id="rId2"/>
  <headerFooter alignWithMargins="0">
    <oddFooter>&amp;CPage &amp;P of &amp;N&amp;R&amp;D&amp;T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mw</cp:lastModifiedBy>
  <cp:lastPrinted>2005-08-29T10:22:36Z</cp:lastPrinted>
  <dcterms:created xsi:type="dcterms:W3CDTF">2002-11-14T19:07:56Z</dcterms:created>
  <dcterms:modified xsi:type="dcterms:W3CDTF">2005-08-29T10:22:57Z</dcterms:modified>
  <cp:category/>
  <cp:version/>
  <cp:contentType/>
  <cp:contentStatus/>
</cp:coreProperties>
</file>